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udolf Netík III\Dropbox\PC\Documents\Pracovní stůl\Cheb\Cheb-Kasární\Ch-Kas-Kamenná-přeložka\Ch-Kas-přel-DPS-VV+R\technologie 2\"/>
    </mc:Choice>
  </mc:AlternateContent>
  <xr:revisionPtr revIDLastSave="0" documentId="13_ncr:1_{62A095E6-B1CC-4A83-8E86-F81A1EAD5334}" xr6:coauthVersionLast="47" xr6:coauthVersionMax="47" xr10:uidLastSave="{00000000-0000-0000-0000-000000000000}"/>
  <bookViews>
    <workbookView xWindow="28680" yWindow="375" windowWidth="25440" windowHeight="15390" tabRatio="500" activeTab="1" xr2:uid="{00000000-000D-0000-FFFF-FFFF00000000}"/>
  </bookViews>
  <sheets>
    <sheet name="Rekapitulace stavby" sheetId="1" r:id="rId1"/>
    <sheet name="11312022023 - Cheb, rekon..." sheetId="2" r:id="rId2"/>
    <sheet name="Pokyny pro vyplnění" sheetId="3" r:id="rId3"/>
  </sheets>
  <definedNames>
    <definedName name="_xlnm._FilterDatabase" localSheetId="1" hidden="1">'11312022023 - Cheb, rekon...'!$C$82:$K$144</definedName>
    <definedName name="_xlnm.Print_Titles" localSheetId="1">'11312022023 - Cheb, rekon...'!$82:$82</definedName>
    <definedName name="_xlnm.Print_Titles" localSheetId="0">'Rekapitulace stavby'!$52:$52</definedName>
    <definedName name="_xlnm.Print_Area" localSheetId="1">'11312022023 - Cheb, rekon...'!$C$4:$J$37,'11312022023 - Cheb, rekon...'!$C$43:$J$66,'11312022023 - Cheb, rekon...'!$C$72:$K$144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K144" i="2" l="1"/>
  <c r="BI144" i="2"/>
  <c r="BH144" i="2"/>
  <c r="BG144" i="2"/>
  <c r="BF144" i="2"/>
  <c r="BE144" i="2"/>
  <c r="T144" i="2"/>
  <c r="T138" i="2" s="1"/>
  <c r="R144" i="2"/>
  <c r="P144" i="2"/>
  <c r="J144" i="2"/>
  <c r="BK142" i="2"/>
  <c r="BI142" i="2"/>
  <c r="BH142" i="2"/>
  <c r="BG142" i="2"/>
  <c r="BF142" i="2"/>
  <c r="BE142" i="2"/>
  <c r="T142" i="2"/>
  <c r="R142" i="2"/>
  <c r="P142" i="2"/>
  <c r="J142" i="2"/>
  <c r="BK141" i="2"/>
  <c r="BI141" i="2"/>
  <c r="BH141" i="2"/>
  <c r="BG141" i="2"/>
  <c r="BF141" i="2"/>
  <c r="T141" i="2"/>
  <c r="R141" i="2"/>
  <c r="P141" i="2"/>
  <c r="J141" i="2"/>
  <c r="BE141" i="2" s="1"/>
  <c r="BK139" i="2"/>
  <c r="BK138" i="2" s="1"/>
  <c r="J138" i="2" s="1"/>
  <c r="J65" i="2" s="1"/>
  <c r="BI139" i="2"/>
  <c r="BH139" i="2"/>
  <c r="BG139" i="2"/>
  <c r="BF139" i="2"/>
  <c r="T139" i="2"/>
  <c r="R139" i="2"/>
  <c r="R138" i="2" s="1"/>
  <c r="P139" i="2"/>
  <c r="P138" i="2" s="1"/>
  <c r="J139" i="2"/>
  <c r="BE139" i="2" s="1"/>
  <c r="BK137" i="2"/>
  <c r="BI137" i="2"/>
  <c r="BH137" i="2"/>
  <c r="BG137" i="2"/>
  <c r="BF137" i="2"/>
  <c r="T137" i="2"/>
  <c r="R137" i="2"/>
  <c r="P137" i="2"/>
  <c r="J137" i="2"/>
  <c r="BE137" i="2" s="1"/>
  <c r="BK136" i="2"/>
  <c r="BI136" i="2"/>
  <c r="BH136" i="2"/>
  <c r="BG136" i="2"/>
  <c r="BF136" i="2"/>
  <c r="BE136" i="2"/>
  <c r="T136" i="2"/>
  <c r="R136" i="2"/>
  <c r="P136" i="2"/>
  <c r="J136" i="2"/>
  <c r="BK135" i="2"/>
  <c r="BI135" i="2"/>
  <c r="BH135" i="2"/>
  <c r="BG135" i="2"/>
  <c r="BF135" i="2"/>
  <c r="BE135" i="2"/>
  <c r="T135" i="2"/>
  <c r="R135" i="2"/>
  <c r="P135" i="2"/>
  <c r="J135" i="2"/>
  <c r="BK134" i="2"/>
  <c r="BI134" i="2"/>
  <c r="BH134" i="2"/>
  <c r="BG134" i="2"/>
  <c r="BF134" i="2"/>
  <c r="T134" i="2"/>
  <c r="R134" i="2"/>
  <c r="P134" i="2"/>
  <c r="J134" i="2"/>
  <c r="BE134" i="2" s="1"/>
  <c r="BK133" i="2"/>
  <c r="BI133" i="2"/>
  <c r="BH133" i="2"/>
  <c r="BG133" i="2"/>
  <c r="BF133" i="2"/>
  <c r="T133" i="2"/>
  <c r="R133" i="2"/>
  <c r="P133" i="2"/>
  <c r="J133" i="2"/>
  <c r="BE133" i="2" s="1"/>
  <c r="BK132" i="2"/>
  <c r="BI132" i="2"/>
  <c r="BH132" i="2"/>
  <c r="BG132" i="2"/>
  <c r="BF132" i="2"/>
  <c r="BE132" i="2"/>
  <c r="T132" i="2"/>
  <c r="R132" i="2"/>
  <c r="R130" i="2" s="1"/>
  <c r="P132" i="2"/>
  <c r="P130" i="2" s="1"/>
  <c r="P129" i="2" s="1"/>
  <c r="J132" i="2"/>
  <c r="BK131" i="2"/>
  <c r="BK130" i="2" s="1"/>
  <c r="BI131" i="2"/>
  <c r="BH131" i="2"/>
  <c r="BG131" i="2"/>
  <c r="BF131" i="2"/>
  <c r="BE131" i="2"/>
  <c r="T131" i="2"/>
  <c r="T130" i="2" s="1"/>
  <c r="R131" i="2"/>
  <c r="P131" i="2"/>
  <c r="J131" i="2"/>
  <c r="BK128" i="2"/>
  <c r="BI128" i="2"/>
  <c r="BH128" i="2"/>
  <c r="F34" i="2" s="1"/>
  <c r="BC55" i="1" s="1"/>
  <c r="BC54" i="1" s="1"/>
  <c r="BG128" i="2"/>
  <c r="BF128" i="2"/>
  <c r="T128" i="2"/>
  <c r="R128" i="2"/>
  <c r="P128" i="2"/>
  <c r="J128" i="2"/>
  <c r="BE128" i="2" s="1"/>
  <c r="BK127" i="2"/>
  <c r="BK126" i="2" s="1"/>
  <c r="J126" i="2" s="1"/>
  <c r="J62" i="2" s="1"/>
  <c r="BI127" i="2"/>
  <c r="BH127" i="2"/>
  <c r="BG127" i="2"/>
  <c r="BF127" i="2"/>
  <c r="BE127" i="2"/>
  <c r="T127" i="2"/>
  <c r="T126" i="2" s="1"/>
  <c r="R127" i="2"/>
  <c r="R126" i="2" s="1"/>
  <c r="P127" i="2"/>
  <c r="P126" i="2" s="1"/>
  <c r="J127" i="2"/>
  <c r="BK125" i="2"/>
  <c r="BK122" i="2" s="1"/>
  <c r="J122" i="2" s="1"/>
  <c r="J61" i="2" s="1"/>
  <c r="BI125" i="2"/>
  <c r="BH125" i="2"/>
  <c r="BG125" i="2"/>
  <c r="BF125" i="2"/>
  <c r="T125" i="2"/>
  <c r="R125" i="2"/>
  <c r="P125" i="2"/>
  <c r="P122" i="2" s="1"/>
  <c r="J125" i="2"/>
  <c r="BE125" i="2" s="1"/>
  <c r="BK123" i="2"/>
  <c r="BI123" i="2"/>
  <c r="BH123" i="2"/>
  <c r="BG123" i="2"/>
  <c r="BF123" i="2"/>
  <c r="BE123" i="2"/>
  <c r="T123" i="2"/>
  <c r="T122" i="2" s="1"/>
  <c r="R123" i="2"/>
  <c r="R122" i="2" s="1"/>
  <c r="P123" i="2"/>
  <c r="J123" i="2"/>
  <c r="BK121" i="2"/>
  <c r="BI121" i="2"/>
  <c r="BH121" i="2"/>
  <c r="BG121" i="2"/>
  <c r="BF121" i="2"/>
  <c r="BE121" i="2"/>
  <c r="T121" i="2"/>
  <c r="R121" i="2"/>
  <c r="R118" i="2" s="1"/>
  <c r="P121" i="2"/>
  <c r="P118" i="2" s="1"/>
  <c r="J121" i="2"/>
  <c r="BK119" i="2"/>
  <c r="BK118" i="2" s="1"/>
  <c r="J118" i="2" s="1"/>
  <c r="J60" i="2" s="1"/>
  <c r="BI119" i="2"/>
  <c r="BH119" i="2"/>
  <c r="BG119" i="2"/>
  <c r="BF119" i="2"/>
  <c r="BE119" i="2"/>
  <c r="T119" i="2"/>
  <c r="T118" i="2" s="1"/>
  <c r="R119" i="2"/>
  <c r="P119" i="2"/>
  <c r="J119" i="2"/>
  <c r="BK117" i="2"/>
  <c r="BI117" i="2"/>
  <c r="BH117" i="2"/>
  <c r="BG117" i="2"/>
  <c r="BF117" i="2"/>
  <c r="BE117" i="2"/>
  <c r="T117" i="2"/>
  <c r="R117" i="2"/>
  <c r="P117" i="2"/>
  <c r="J117" i="2"/>
  <c r="BK116" i="2"/>
  <c r="BI116" i="2"/>
  <c r="BH116" i="2"/>
  <c r="BG116" i="2"/>
  <c r="BF116" i="2"/>
  <c r="BE116" i="2"/>
  <c r="T116" i="2"/>
  <c r="R116" i="2"/>
  <c r="P116" i="2"/>
  <c r="J116" i="2"/>
  <c r="BK115" i="2"/>
  <c r="BI115" i="2"/>
  <c r="BH115" i="2"/>
  <c r="BG115" i="2"/>
  <c r="BF115" i="2"/>
  <c r="T115" i="2"/>
  <c r="R115" i="2"/>
  <c r="P115" i="2"/>
  <c r="J115" i="2"/>
  <c r="BE115" i="2" s="1"/>
  <c r="BK113" i="2"/>
  <c r="BI113" i="2"/>
  <c r="BH113" i="2"/>
  <c r="BG113" i="2"/>
  <c r="BF113" i="2"/>
  <c r="T113" i="2"/>
  <c r="R113" i="2"/>
  <c r="P113" i="2"/>
  <c r="J113" i="2"/>
  <c r="BE113" i="2" s="1"/>
  <c r="BK111" i="2"/>
  <c r="BI111" i="2"/>
  <c r="BH111" i="2"/>
  <c r="BG111" i="2"/>
  <c r="BF111" i="2"/>
  <c r="BE111" i="2"/>
  <c r="T111" i="2"/>
  <c r="T105" i="2" s="1"/>
  <c r="T104" i="2" s="1"/>
  <c r="R111" i="2"/>
  <c r="P111" i="2"/>
  <c r="J111" i="2"/>
  <c r="BK110" i="2"/>
  <c r="BI110" i="2"/>
  <c r="BH110" i="2"/>
  <c r="BG110" i="2"/>
  <c r="BF110" i="2"/>
  <c r="BE110" i="2"/>
  <c r="T110" i="2"/>
  <c r="R110" i="2"/>
  <c r="P110" i="2"/>
  <c r="J110" i="2"/>
  <c r="BK108" i="2"/>
  <c r="BI108" i="2"/>
  <c r="BH108" i="2"/>
  <c r="BG108" i="2"/>
  <c r="BF108" i="2"/>
  <c r="T108" i="2"/>
  <c r="R108" i="2"/>
  <c r="P108" i="2"/>
  <c r="J108" i="2"/>
  <c r="BE108" i="2" s="1"/>
  <c r="BK106" i="2"/>
  <c r="BK105" i="2" s="1"/>
  <c r="BI106" i="2"/>
  <c r="BH106" i="2"/>
  <c r="BG106" i="2"/>
  <c r="BF106" i="2"/>
  <c r="T106" i="2"/>
  <c r="R106" i="2"/>
  <c r="R105" i="2" s="1"/>
  <c r="P106" i="2"/>
  <c r="P105" i="2" s="1"/>
  <c r="J106" i="2"/>
  <c r="BE106" i="2" s="1"/>
  <c r="BK103" i="2"/>
  <c r="BI103" i="2"/>
  <c r="BH103" i="2"/>
  <c r="BG103" i="2"/>
  <c r="BF103" i="2"/>
  <c r="BE103" i="2"/>
  <c r="T103" i="2"/>
  <c r="R103" i="2"/>
  <c r="P103" i="2"/>
  <c r="J103" i="2"/>
  <c r="BK102" i="2"/>
  <c r="BI102" i="2"/>
  <c r="BH102" i="2"/>
  <c r="BG102" i="2"/>
  <c r="BF102" i="2"/>
  <c r="T102" i="2"/>
  <c r="R102" i="2"/>
  <c r="P102" i="2"/>
  <c r="J102" i="2"/>
  <c r="BE102" i="2" s="1"/>
  <c r="BK101" i="2"/>
  <c r="BI101" i="2"/>
  <c r="BH101" i="2"/>
  <c r="BG101" i="2"/>
  <c r="BF101" i="2"/>
  <c r="T101" i="2"/>
  <c r="R101" i="2"/>
  <c r="P101" i="2"/>
  <c r="J101" i="2"/>
  <c r="BE101" i="2" s="1"/>
  <c r="BK99" i="2"/>
  <c r="BI99" i="2"/>
  <c r="BH99" i="2"/>
  <c r="BG99" i="2"/>
  <c r="BF99" i="2"/>
  <c r="BE99" i="2"/>
  <c r="T99" i="2"/>
  <c r="R99" i="2"/>
  <c r="P99" i="2"/>
  <c r="J99" i="2"/>
  <c r="BK97" i="2"/>
  <c r="BI97" i="2"/>
  <c r="BH97" i="2"/>
  <c r="BG97" i="2"/>
  <c r="BF97" i="2"/>
  <c r="BE97" i="2"/>
  <c r="T97" i="2"/>
  <c r="R97" i="2"/>
  <c r="P97" i="2"/>
  <c r="J97" i="2"/>
  <c r="BK95" i="2"/>
  <c r="BI95" i="2"/>
  <c r="BH95" i="2"/>
  <c r="BG95" i="2"/>
  <c r="BF95" i="2"/>
  <c r="T95" i="2"/>
  <c r="R95" i="2"/>
  <c r="P95" i="2"/>
  <c r="J95" i="2"/>
  <c r="BE95" i="2" s="1"/>
  <c r="BK94" i="2"/>
  <c r="BI94" i="2"/>
  <c r="BH94" i="2"/>
  <c r="BG94" i="2"/>
  <c r="BF94" i="2"/>
  <c r="T94" i="2"/>
  <c r="R94" i="2"/>
  <c r="P94" i="2"/>
  <c r="J94" i="2"/>
  <c r="BE94" i="2" s="1"/>
  <c r="BK93" i="2"/>
  <c r="BI93" i="2"/>
  <c r="BH93" i="2"/>
  <c r="BG93" i="2"/>
  <c r="BF93" i="2"/>
  <c r="BE93" i="2"/>
  <c r="T93" i="2"/>
  <c r="R93" i="2"/>
  <c r="P93" i="2"/>
  <c r="J93" i="2"/>
  <c r="BK91" i="2"/>
  <c r="BI91" i="2"/>
  <c r="BH91" i="2"/>
  <c r="BG91" i="2"/>
  <c r="BF91" i="2"/>
  <c r="J32" i="2" s="1"/>
  <c r="AW55" i="1" s="1"/>
  <c r="BE91" i="2"/>
  <c r="T91" i="2"/>
  <c r="R91" i="2"/>
  <c r="P91" i="2"/>
  <c r="J91" i="2"/>
  <c r="BK90" i="2"/>
  <c r="BI90" i="2"/>
  <c r="BH90" i="2"/>
  <c r="BG90" i="2"/>
  <c r="BF90" i="2"/>
  <c r="T90" i="2"/>
  <c r="R90" i="2"/>
  <c r="P90" i="2"/>
  <c r="J90" i="2"/>
  <c r="BE90" i="2" s="1"/>
  <c r="BK88" i="2"/>
  <c r="BK85" i="2" s="1"/>
  <c r="BI88" i="2"/>
  <c r="BH88" i="2"/>
  <c r="BG88" i="2"/>
  <c r="BF88" i="2"/>
  <c r="T88" i="2"/>
  <c r="R88" i="2"/>
  <c r="P88" i="2"/>
  <c r="P85" i="2" s="1"/>
  <c r="P84" i="2" s="1"/>
  <c r="J88" i="2"/>
  <c r="BE88" i="2" s="1"/>
  <c r="BK86" i="2"/>
  <c r="BI86" i="2"/>
  <c r="F35" i="2" s="1"/>
  <c r="BD55" i="1" s="1"/>
  <c r="BD54" i="1" s="1"/>
  <c r="W33" i="1" s="1"/>
  <c r="BH86" i="2"/>
  <c r="BG86" i="2"/>
  <c r="F33" i="2" s="1"/>
  <c r="BB55" i="1" s="1"/>
  <c r="BB54" i="1" s="1"/>
  <c r="BF86" i="2"/>
  <c r="BE86" i="2"/>
  <c r="T86" i="2"/>
  <c r="T85" i="2" s="1"/>
  <c r="T84" i="2" s="1"/>
  <c r="R86" i="2"/>
  <c r="R85" i="2" s="1"/>
  <c r="R84" i="2" s="1"/>
  <c r="P86" i="2"/>
  <c r="J86" i="2"/>
  <c r="J80" i="2"/>
  <c r="J79" i="2"/>
  <c r="F79" i="2"/>
  <c r="J77" i="2"/>
  <c r="F77" i="2"/>
  <c r="E75" i="2"/>
  <c r="J51" i="2"/>
  <c r="J50" i="2"/>
  <c r="F50" i="2"/>
  <c r="J48" i="2"/>
  <c r="F48" i="2"/>
  <c r="E46" i="2"/>
  <c r="J35" i="2"/>
  <c r="J34" i="2"/>
  <c r="J33" i="2"/>
  <c r="AX55" i="1" s="1"/>
  <c r="J16" i="2"/>
  <c r="E16" i="2"/>
  <c r="F80" i="2" s="1"/>
  <c r="J15" i="2"/>
  <c r="J10" i="2"/>
  <c r="AY55" i="1"/>
  <c r="AS54" i="1"/>
  <c r="AM50" i="1"/>
  <c r="L50" i="1"/>
  <c r="AM49" i="1"/>
  <c r="L49" i="1"/>
  <c r="AM47" i="1"/>
  <c r="L47" i="1"/>
  <c r="L45" i="1"/>
  <c r="L44" i="1"/>
  <c r="BK104" i="2" l="1"/>
  <c r="J104" i="2" s="1"/>
  <c r="J58" i="2" s="1"/>
  <c r="J105" i="2"/>
  <c r="J59" i="2" s="1"/>
  <c r="P104" i="2"/>
  <c r="J31" i="2"/>
  <c r="AV55" i="1" s="1"/>
  <c r="AT55" i="1" s="1"/>
  <c r="R104" i="2"/>
  <c r="R129" i="2"/>
  <c r="BK84" i="2"/>
  <c r="J85" i="2"/>
  <c r="J57" i="2" s="1"/>
  <c r="W31" i="1"/>
  <c r="AX54" i="1"/>
  <c r="BK129" i="2"/>
  <c r="J129" i="2" s="1"/>
  <c r="J63" i="2" s="1"/>
  <c r="J130" i="2"/>
  <c r="J64" i="2" s="1"/>
  <c r="P83" i="2"/>
  <c r="AU55" i="1" s="1"/>
  <c r="AU54" i="1" s="1"/>
  <c r="T129" i="2"/>
  <c r="T83" i="2" s="1"/>
  <c r="R83" i="2"/>
  <c r="W32" i="1"/>
  <c r="AY54" i="1"/>
  <c r="F31" i="2"/>
  <c r="AZ55" i="1" s="1"/>
  <c r="AZ54" i="1" s="1"/>
  <c r="F51" i="2"/>
  <c r="F32" i="2"/>
  <c r="BA55" i="1" s="1"/>
  <c r="BA54" i="1" s="1"/>
  <c r="J84" i="2" l="1"/>
  <c r="J56" i="2" s="1"/>
  <c r="BK83" i="2"/>
  <c r="J83" i="2" s="1"/>
  <c r="AW54" i="1"/>
  <c r="AK30" i="1" s="1"/>
  <c r="W30" i="1"/>
  <c r="AV54" i="1"/>
  <c r="W29" i="1"/>
  <c r="AT54" i="1" l="1"/>
  <c r="AK29" i="1"/>
  <c r="J55" i="2"/>
  <c r="J28" i="2"/>
  <c r="J37" i="2" l="1"/>
  <c r="AG55" i="1"/>
  <c r="AN55" i="1" l="1"/>
  <c r="AG54" i="1"/>
  <c r="AN54" i="1" l="1"/>
  <c r="AK26" i="1"/>
  <c r="AK35" i="1" s="1"/>
</calcChain>
</file>

<file path=xl/sharedStrings.xml><?xml version="1.0" encoding="utf-8"?>
<sst xmlns="http://schemas.openxmlformats.org/spreadsheetml/2006/main" count="1323" uniqueCount="486">
  <si>
    <t>Export Komplet</t>
  </si>
  <si>
    <t>VZ</t>
  </si>
  <si>
    <t>2.0</t>
  </si>
  <si>
    <t>False</t>
  </si>
  <si>
    <t>{e5227943-0fc8-4d1f-9cf3-db60427113b6}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</si>
  <si>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</si>
  <si>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</si>
  <si>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</si>
  <si>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</si>
  <si>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</si>
  <si>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</si>
  <si>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</si>
  <si>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</si>
  <si>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</si>
  <si>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11312022023</t>
  </si>
  <si>
    <t>Měnit lze pouze buňky se žlutým podbarvením!_x005F_x000d_
_x005F_x000d_
1) v Rekapitulaci stavby vyplňte údaje o Uchazeči (přenesou se do ostatních sestav i v jiných listech)_x005F_x000d_
_x005F_x000d_
2) na vybraných listech vyplňte v sestavě Soupis prací ceny u položek</t>
  </si>
  <si>
    <t>Stavba:</t>
  </si>
  <si>
    <t>KSO:</t>
  </si>
  <si>
    <t>CC-CZ:</t>
  </si>
  <si>
    <t>Místo:</t>
  </si>
  <si>
    <t>Cheb</t>
  </si>
  <si>
    <t>Datum:</t>
  </si>
  <si>
    <t>17.2.2022</t>
  </si>
  <si>
    <t>Zadavatel:</t>
  </si>
  <si>
    <t>IČ:</t>
  </si>
  <si>
    <t>Město Cheb, nám. Krále Jiřího z Poděbrad 1/14</t>
  </si>
  <si>
    <t>DIČ:</t>
  </si>
  <si>
    <t>Uchazeč:</t>
  </si>
  <si>
    <t>Vyplň údaj</t>
  </si>
  <si>
    <t>Projektant:</t>
  </si>
  <si>
    <t>TESINVEST</t>
  </si>
  <si>
    <t>True</t>
  </si>
  <si>
    <t>Zpracovatel:</t>
  </si>
  <si>
    <t>Václav Bešta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</si>
  <si>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</si>
  <si>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</si>
  <si>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</si>
  <si>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</si>
  <si>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</si>
  <si>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</si>
  <si>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</si>
  <si>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</si>
  <si>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</si>
  <si>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</si>
  <si>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</si>
  <si>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</si>
  <si>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</si>
  <si>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</si>
  <si>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</si>
  <si>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</si>
  <si>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</si>
  <si>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</si>
  <si>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</si>
  <si>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</si>
  <si>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</si>
  <si>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</si>
  <si>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Ostat._x005F_x000d_
náklady [CZK]</t>
  </si>
  <si>
    <t>DPH [CZK]</t>
  </si>
  <si>
    <t>Normohodiny [h]</t>
  </si>
  <si>
    <t>DPH základní [CZK]</t>
  </si>
  <si>
    <t>DPH snížená [CZK]</t>
  </si>
  <si>
    <t>DPH základní přenesená_x005F_x000d_
[CZK]</t>
  </si>
  <si>
    <t>DPH snížená přenesená_x005F_x000d_
[CZK]</t>
  </si>
  <si>
    <t>Základna_x005F_x000d_
DPH základní</t>
  </si>
  <si>
    <t>Základna_x005F_x000d_
DPH snížená</t>
  </si>
  <si>
    <t>Základna_x005F_x000d_
DPH zákl. přenesená</t>
  </si>
  <si>
    <t>Základna_x005F_x000d_
DPH sníž. přenesená</t>
  </si>
  <si>
    <t>Základna_x005F_x000d_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</si>
  <si>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</si>
  <si>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</si>
  <si>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</si>
  <si>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</si>
  <si>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</si>
  <si>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</si>
  <si>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</si>
  <si>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</si>
  <si>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</si>
  <si>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</si>
  <si>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</si>
  <si>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</si>
  <si>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</si>
  <si>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</si>
  <si>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</si>
  <si>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</si>
  <si>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8 - Předizolované potrubí</t>
  </si>
  <si>
    <t>PSV - Práce a dodávky PSV</t>
  </si>
  <si>
    <t xml:space="preserve">    713 - Izolace tepelné</t>
  </si>
  <si>
    <t xml:space="preserve">    733 - Ústřední vytápění - rozvodné potrubí</t>
  </si>
  <si>
    <t xml:space="preserve">    734 - Ústřední vytápění - armatury</t>
  </si>
  <si>
    <t xml:space="preserve">    783 - Dokončovací práce - nátěry</t>
  </si>
  <si>
    <t>M - Práce a dodávky M</t>
  </si>
  <si>
    <t xml:space="preserve">    21A-M - Alarm systém</t>
  </si>
  <si>
    <t xml:space="preserve">    23-M - Montáže potrubí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</si>
  <si>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</si>
  <si>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</si>
  <si>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</si>
  <si>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</si>
  <si>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</si>
  <si>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</si>
  <si>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</si>
  <si>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</si>
  <si>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</si>
  <si>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</si>
  <si>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</si>
  <si>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</si>
  <si>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</si>
  <si>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</si>
  <si>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</si>
  <si>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</si>
  <si>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8</t>
  </si>
  <si>
    <t>Předizolované potrubí</t>
  </si>
  <si>
    <t>K</t>
  </si>
  <si>
    <t>866311012</t>
  </si>
  <si>
    <t>Montáž potrubí předizolovaného ocelového DN 150 (168,3) vnějšího průměru D 315 mm</t>
  </si>
  <si>
    <t>m</t>
  </si>
  <si>
    <t>CS ÚRS 2022 01</t>
  </si>
  <si>
    <t>4</t>
  </si>
  <si>
    <t>533171268</t>
  </si>
  <si>
    <t>Online PSC</t>
  </si>
  <si>
    <t>https://podminky.urs.cz/item/CS_URS_2022_01/866311012</t>
  </si>
  <si>
    <t>M</t>
  </si>
  <si>
    <t>55271129</t>
  </si>
  <si>
    <t>Potrubí předizolované - dodávka</t>
  </si>
  <si>
    <t>kpl</t>
  </si>
  <si>
    <t>1700548806</t>
  </si>
  <si>
    <t>P</t>
  </si>
  <si>
    <t>Poznámka k položce:_x005F_x000d_
1.1. předizolované ocelové potrubí ø168,3x4/315 (III. izolace) s alarm systémem:_x005F_x000d_
-ocelová svařovaná trubka dle EN 10217-2,_x005F_x000d_
-trubka 12 7 ks,_x005F_x000d_
-spojka 26 ks,_x005F_x000d_
-spojka redukovaná ø315/ø250 (bez ocelové refukce) 2 ks,_x005F_x000d_
-oblouk, uložen vodorovně:_x005F_x000d_
90st, ramena 1+1m 2 ks,_x005F_x000d_
81st, ramena 1+1m 2 ks,_x005F_x000d_
81st, ramena 1,5+1m 2 ks,_x005F_x000d_
-oblouk, uložen svisle:_x005F_x000d_
19st, ramena 1+1m 4 ks,_x005F_x000d_
5st, ramena 1+1m 2 ks,_x005F_x000d_
-stěnový těsnící kroužek 2 ks,_x005F_x000d_
-koncové těsnění izolace (víčko) 2 ks,_x005F_x000d_
-dilatační polštáře, velikost 360x40-délka 1000 60 ks,</t>
  </si>
  <si>
    <t>3</t>
  </si>
  <si>
    <t>55271151</t>
  </si>
  <si>
    <t>Výstražná páska - zelená</t>
  </si>
  <si>
    <t>488813762</t>
  </si>
  <si>
    <t>867311012</t>
  </si>
  <si>
    <t>Montáž izolační spojka potrubí předizolovaného ocelového DN 150 vnějšího průměru D 315 mm</t>
  </si>
  <si>
    <t>kus</t>
  </si>
  <si>
    <t>-1711403201</t>
  </si>
  <si>
    <t>https://podminky.urs.cz/item/CS_URS_2022_01/867311012</t>
  </si>
  <si>
    <t>5</t>
  </si>
  <si>
    <t>867311312</t>
  </si>
  <si>
    <t>Montáž koncové víčko potrubí předizolovaného ocelového DN 150 vnějšího průměru D 315 mm</t>
  </si>
  <si>
    <t>-1688828571</t>
  </si>
  <si>
    <t>6</t>
  </si>
  <si>
    <t>867321101</t>
  </si>
  <si>
    <t>Montáž dilatačního polštáře</t>
  </si>
  <si>
    <t>930135911</t>
  </si>
  <si>
    <t>7</t>
  </si>
  <si>
    <t>871395221</t>
  </si>
  <si>
    <t>Kanalizační potrubí z tvrdého PVC v otevřeném výkopu ve sklonu do 20 %, hladkého plnostěnného jednovrstvého, tuhost třídy SN 8 DN 400</t>
  </si>
  <si>
    <t>412529486</t>
  </si>
  <si>
    <t>https://podminky.urs.cz/item/CS_URS_2022_01/871395221</t>
  </si>
  <si>
    <t>230170004</t>
  </si>
  <si>
    <t>Příprava pro zkoušku těsnosti potrubí DN přes 125 do 200</t>
  </si>
  <si>
    <t>sada</t>
  </si>
  <si>
    <t>64</t>
  </si>
  <si>
    <t>-1563768524</t>
  </si>
  <si>
    <t>https://podminky.urs.cz/item/CS_URS_2022_01/230170004</t>
  </si>
  <si>
    <t>9</t>
  </si>
  <si>
    <t>230170014</t>
  </si>
  <si>
    <t>Zkouška těsnosti potrubí DN přes 125 do 200</t>
  </si>
  <si>
    <t>29641225</t>
  </si>
  <si>
    <t>https://podminky.urs.cz/item/CS_URS_2022_01/230170014</t>
  </si>
  <si>
    <t>10</t>
  </si>
  <si>
    <t>889001</t>
  </si>
  <si>
    <t>Doprava potrubí</t>
  </si>
  <si>
    <t>105764130</t>
  </si>
  <si>
    <t>11</t>
  </si>
  <si>
    <t>889201</t>
  </si>
  <si>
    <t>Ultrazvukové zkoušky svarů</t>
  </si>
  <si>
    <t>1355938636</t>
  </si>
  <si>
    <t>12</t>
  </si>
  <si>
    <t>898901</t>
  </si>
  <si>
    <t>hod</t>
  </si>
  <si>
    <t>-1087385052</t>
  </si>
  <si>
    <t>PSV</t>
  </si>
  <si>
    <t>Práce a dodávky PSV</t>
  </si>
  <si>
    <t>713</t>
  </si>
  <si>
    <t>Izolace tepelné</t>
  </si>
  <si>
    <t>13</t>
  </si>
  <si>
    <t>713463314</t>
  </si>
  <si>
    <t>Montáž izolace tepelné potrubí a ohybů tvarovkami nebo deskami potrubními pouzdry s povrchovou úpravou hliníkovou fólií se samolepícím přesahem (izolační materiál ve specifikaci) přelepenými samolepící hliníkovou páskou potrubí jednovrstvá D přes 150 mm</t>
  </si>
  <si>
    <t>16</t>
  </si>
  <si>
    <t>-1039053337</t>
  </si>
  <si>
    <t>https://podminky.urs.cz/item/CS_URS_2022_01/713463314</t>
  </si>
  <si>
    <t>14</t>
  </si>
  <si>
    <t>713463318</t>
  </si>
  <si>
    <t>Montáž izolace tepelné potrubí a ohybů tvarovkami nebo deskami potrubními pouzdry s povrchovou úpravou hliníkovou fólií se samolepícím přesahem (izolační materiál ve specifikaci) přelepenými samolepící hliníkovou páskou ohybů jednovrstvá D přes 150 mm</t>
  </si>
  <si>
    <t>-73561177</t>
  </si>
  <si>
    <t>https://podminky.urs.cz/item/CS_URS_2022_01/713463318</t>
  </si>
  <si>
    <t>63154060</t>
  </si>
  <si>
    <t>pouzdro izolační potrubní z minerální vlny s Al fólií max. 250/100°C 168/100mm</t>
  </si>
  <si>
    <t>32</t>
  </si>
  <si>
    <t>-2123000226</t>
  </si>
  <si>
    <t>713492113</t>
  </si>
  <si>
    <t>Montáž izolace tepelné potrubí a ohybů - doplňky a konstrukční součástí povrchová úprava suchým procesem hliníkovou fólií s šestihranným pozinkovaným pletivem potrubí</t>
  </si>
  <si>
    <t>m2</t>
  </si>
  <si>
    <t>823882891</t>
  </si>
  <si>
    <t>https://podminky.urs.cz/item/CS_URS_2022_01/713492113</t>
  </si>
  <si>
    <t>17</t>
  </si>
  <si>
    <t>713492114</t>
  </si>
  <si>
    <t>Montáž izolace tepelné potrubí a ohybů - doplňky a konstrukční součástí povrchová úprava suchým procesem hliníkovou fólií s šestihranným pozinkovaným pletivem ohybů, přírub, armatur, tvarových kusů</t>
  </si>
  <si>
    <t>991130</t>
  </si>
  <si>
    <t>https://podminky.urs.cz/item/CS_URS_2022_01/713492114</t>
  </si>
  <si>
    <t>18</t>
  </si>
  <si>
    <t>19451230</t>
  </si>
  <si>
    <t>Folie FLEXIPAN</t>
  </si>
  <si>
    <t>kg</t>
  </si>
  <si>
    <t>-468993429</t>
  </si>
  <si>
    <t>19</t>
  </si>
  <si>
    <t>19451265</t>
  </si>
  <si>
    <t>Upínací stahovací páska izolací</t>
  </si>
  <si>
    <t>n</t>
  </si>
  <si>
    <t>-1222407003</t>
  </si>
  <si>
    <t>20</t>
  </si>
  <si>
    <t>19451266</t>
  </si>
  <si>
    <t>Izolační páska Al PIPO</t>
  </si>
  <si>
    <t>-698223264</t>
  </si>
  <si>
    <t>733</t>
  </si>
  <si>
    <t>Ústřední vytápění - rozvodné potrubí</t>
  </si>
  <si>
    <t>733191926</t>
  </si>
  <si>
    <t>Opravy rozvodů potrubí z trubek ocelových závitových normálních i zesílených navaření odbočky na stávající potrubí, odbočka DN 32</t>
  </si>
  <si>
    <t>281786020</t>
  </si>
  <si>
    <t>https://podminky.urs.cz/item/CS_URS_2022_01/733191926</t>
  </si>
  <si>
    <t>22</t>
  </si>
  <si>
    <t>C587200032015</t>
  </si>
  <si>
    <t>Návarek černý  15 cm x 5/4"</t>
  </si>
  <si>
    <t>ks</t>
  </si>
  <si>
    <t>-1783258842</t>
  </si>
  <si>
    <t>734</t>
  </si>
  <si>
    <t>Ústřední vytápění - armatury</t>
  </si>
  <si>
    <t>23</t>
  </si>
  <si>
    <t>734209116</t>
  </si>
  <si>
    <t>Montáž závitových armatur se 2 závity G 5/4 (DN 32)</t>
  </si>
  <si>
    <t>608193666</t>
  </si>
  <si>
    <t>https://podminky.urs.cz/item/CS_URS_2022_01/734209116</t>
  </si>
  <si>
    <t>24</t>
  </si>
  <si>
    <t>GCM.R250X006</t>
  </si>
  <si>
    <t>Kulový kohout, PN 35, T 185 C, chromovaný, R250D, 1"1/4 červený</t>
  </si>
  <si>
    <t>454061142</t>
  </si>
  <si>
    <t>783</t>
  </si>
  <si>
    <t>Dokončovací práce - nátěry</t>
  </si>
  <si>
    <t>25</t>
  </si>
  <si>
    <t>783 42-5150</t>
  </si>
  <si>
    <t xml:space="preserve">Nátěr syntetický potrubí do DN 100 mm Z + 2x </t>
  </si>
  <si>
    <t>-1965862299</t>
  </si>
  <si>
    <t>26</t>
  </si>
  <si>
    <t>783 42-5160</t>
  </si>
  <si>
    <t>-188722598</t>
  </si>
  <si>
    <t>Práce a dodávky M</t>
  </si>
  <si>
    <t>21A-M</t>
  </si>
  <si>
    <t>Alarm systém</t>
  </si>
  <si>
    <t>27</t>
  </si>
  <si>
    <t>21A 201000101</t>
  </si>
  <si>
    <t>Montáž alarm system</t>
  </si>
  <si>
    <t>1696746846</t>
  </si>
  <si>
    <t>28</t>
  </si>
  <si>
    <t>205311</t>
  </si>
  <si>
    <t>krabice rozbočná na omítku - do mokrého prostředí „ACIDUR“ typ6455-11</t>
  </si>
  <si>
    <t>256</t>
  </si>
  <si>
    <t>-2137434895</t>
  </si>
  <si>
    <t>29</t>
  </si>
  <si>
    <t>205312</t>
  </si>
  <si>
    <t>zaklapávací lišta 25x25mm</t>
  </si>
  <si>
    <t>-219416966</t>
  </si>
  <si>
    <t>30</t>
  </si>
  <si>
    <t>PKB.711018</t>
  </si>
  <si>
    <t>CYKY-J 3x1,5</t>
  </si>
  <si>
    <t>225551188</t>
  </si>
  <si>
    <t>31</t>
  </si>
  <si>
    <t>30925244</t>
  </si>
  <si>
    <t>šroub metrický celozávit DIN 933 8.8 BZ M8x20mm</t>
  </si>
  <si>
    <t>-349481625</t>
  </si>
  <si>
    <t>205402</t>
  </si>
  <si>
    <t>Smršťovací trubička 2mm</t>
  </si>
  <si>
    <t>-495202717</t>
  </si>
  <si>
    <t>33</t>
  </si>
  <si>
    <t>205341</t>
  </si>
  <si>
    <t>Ostatní spojovací materiál " vruty, hmoždinky, vulkanizační guma</t>
  </si>
  <si>
    <t>-1574240509</t>
  </si>
  <si>
    <t>23-M</t>
  </si>
  <si>
    <t>Montáže potrubí</t>
  </si>
  <si>
    <t>34</t>
  </si>
  <si>
    <t>230011088</t>
  </si>
  <si>
    <t>Montáž potrubí trouby ocelové hladké tř.11-13 D 168,3 mm, tl 4,0 mm</t>
  </si>
  <si>
    <t>-1919017891</t>
  </si>
  <si>
    <t>https://podminky.urs.cz/item/CS_URS_2022_01/230011088</t>
  </si>
  <si>
    <t>35</t>
  </si>
  <si>
    <t>14011100</t>
  </si>
  <si>
    <t>trubka ocelová bezešvá hladká jakost 11 353 168x4,0mm</t>
  </si>
  <si>
    <t>128</t>
  </si>
  <si>
    <t>-1019551720</t>
  </si>
  <si>
    <t>36</t>
  </si>
  <si>
    <t>230023088</t>
  </si>
  <si>
    <t>Montáž trubní díly přivařovací tř.11-13 do 10 kg D 168 mm tl 4,5 mm</t>
  </si>
  <si>
    <t>-1424519095</t>
  </si>
  <si>
    <t>https://podminky.urs.cz/item/CS_URS_2022_01/230023088</t>
  </si>
  <si>
    <t>37</t>
  </si>
  <si>
    <t>31630560</t>
  </si>
  <si>
    <t>oblouk trubkový typ 3D tvar 90° - K3 D 168,3mm tl 4,5mm</t>
  </si>
  <si>
    <t>-2066346838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</si>
  <si>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</si>
  <si>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</si>
  <si>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</si>
  <si>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</si>
  <si>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</si>
  <si>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rPr>
        <sz val="8"/>
        <rFont val="Arial CE"/>
        <charset val="238"/>
      </rP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</si>
  <si>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</si>
  <si>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</si>
  <si>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rPr>
        <sz val="8"/>
        <rFont val="Arial CE"/>
        <charset val="238"/>
      </rP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</si>
  <si>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</si>
  <si>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</si>
  <si>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</si>
  <si>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</si>
  <si>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</si>
  <si>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</si>
  <si>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</si>
  <si>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</si>
  <si>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</si>
  <si>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</si>
  <si>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</si>
  <si>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</si>
  <si>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</si>
  <si>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</si>
  <si>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</si>
  <si>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</si>
  <si>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</si>
  <si>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</si>
  <si>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</si>
  <si>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</si>
  <si>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</si>
  <si>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</si>
  <si>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</si>
  <si>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</si>
  <si>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</si>
  <si>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</si>
  <si>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</si>
  <si>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</si>
  <si>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</si>
  <si>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</si>
  <si>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</si>
  <si>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</si>
  <si>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</si>
  <si>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</si>
  <si>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</si>
  <si>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</si>
  <si>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</si>
  <si>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</si>
  <si>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</si>
  <si>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</si>
  <si>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</si>
  <si>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</si>
  <si>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</si>
  <si>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</si>
  <si>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</si>
  <si>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</si>
  <si>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</si>
  <si>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</si>
  <si>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</si>
  <si>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</si>
  <si>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</si>
  <si>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</si>
  <si>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</si>
  <si>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</si>
  <si>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</si>
  <si>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</si>
  <si>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</si>
  <si>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</si>
  <si>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</si>
  <si>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</si>
  <si>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</si>
  <si>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</si>
  <si>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</si>
  <si>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</si>
  <si>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</si>
  <si>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</si>
  <si>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</si>
  <si>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</si>
  <si>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</si>
  <si>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</si>
  <si>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</si>
  <si>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</si>
  <si>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</si>
  <si>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</si>
  <si>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</si>
  <si>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</si>
  <si>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</si>
  <si>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</si>
  <si>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</si>
  <si>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</si>
  <si>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</si>
  <si>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</si>
  <si>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</si>
  <si>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</si>
  <si>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</si>
  <si>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</si>
  <si>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</si>
  <si>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</si>
  <si>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</si>
  <si>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</si>
  <si>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</si>
  <si>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</si>
  <si>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</si>
  <si>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</si>
  <si>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</si>
  <si>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</si>
  <si>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</si>
  <si>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</si>
  <si>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</si>
  <si>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</si>
  <si>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</si>
  <si>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</si>
  <si>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</si>
  <si>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</si>
  <si>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</si>
  <si>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</si>
  <si>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</si>
  <si>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</si>
  <si>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</si>
  <si>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</si>
  <si>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</si>
  <si>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</si>
  <si>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</si>
  <si>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</si>
  <si>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</si>
  <si>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</si>
  <si>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</si>
  <si>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</si>
  <si>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</si>
  <si>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</si>
  <si>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</si>
  <si>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</si>
  <si>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</si>
  <si>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</si>
  <si>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</si>
  <si>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</si>
  <si>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</si>
  <si>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</si>
  <si>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</si>
  <si>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</si>
  <si>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</si>
  <si>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</si>
  <si>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</si>
  <si>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</si>
  <si>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</si>
  <si>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</si>
  <si>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</si>
  <si>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</si>
  <si>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</si>
  <si>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</si>
  <si>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</si>
  <si>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</si>
  <si>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</si>
  <si>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</si>
  <si>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</si>
  <si>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</si>
  <si>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</si>
  <si>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</si>
  <si>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</si>
  <si>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</si>
  <si>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</si>
  <si>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</si>
  <si>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</si>
  <si>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</si>
  <si>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</si>
  <si>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</si>
  <si>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</si>
  <si>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</si>
  <si>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</si>
  <si>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</si>
  <si>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</si>
  <si>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</si>
  <si>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</si>
  <si>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</si>
  <si>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</si>
  <si>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</si>
  <si>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</si>
  <si>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</si>
  <si>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</si>
  <si>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</si>
  <si>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</si>
  <si>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</si>
  <si>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</si>
  <si>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</si>
  <si>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</si>
  <si>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</si>
  <si>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</si>
  <si>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Cheb, rekonstrukce ulice Kamenná - Přeložka teplovodního rozvodu, Technologie</t>
  </si>
  <si>
    <t>Cheb, rekonstrukce ulice Kamenná - Přeložka teplovodního rozvodu, Techologie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</si>
</sst>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  <charset val="1"/>
    </font>
    <font>
      <sz val="8"/>
      <color rgb="FFFFFFFF"/>
      <name val="Arial CE"/>
      <charset val="1"/>
    </font>
    <font>
      <sz val="8"/>
      <color rgb="FF3366FF"/>
      <name val="Arial CE"/>
      <charset val="1"/>
    </font>
    <font>
      <b/>
      <sz val="14"/>
      <name val="Arial CE"/>
      <charset val="1"/>
    </font>
    <font>
      <b/>
      <sz val="12"/>
      <color rgb="FF969696"/>
      <name val="Arial CE"/>
      <charset val="1"/>
    </font>
    <font>
      <sz val="10"/>
      <color rgb="FF969696"/>
      <name val="Arial CE"/>
      <charset val="1"/>
    </font>
    <font>
      <sz val="10"/>
      <name val="Arial CE"/>
      <charset val="1"/>
    </font>
    <font>
      <b/>
      <sz val="8"/>
      <color rgb="FF969696"/>
      <name val="Arial CE"/>
      <charset val="1"/>
    </font>
    <font>
      <b/>
      <sz val="11"/>
      <name val="Arial CE"/>
      <charset val="1"/>
    </font>
    <font>
      <b/>
      <sz val="10"/>
      <name val="Arial CE"/>
      <charset val="1"/>
    </font>
    <font>
      <b/>
      <sz val="10"/>
      <color rgb="FF969696"/>
      <name val="Arial CE"/>
      <charset val="1"/>
    </font>
    <font>
      <b/>
      <sz val="12"/>
      <name val="Arial CE"/>
      <charset val="1"/>
    </font>
    <font>
      <sz val="12"/>
      <color rgb="FF969696"/>
      <name val="Arial CE"/>
      <charset val="1"/>
    </font>
    <font>
      <sz val="9"/>
      <name val="Arial CE"/>
      <charset val="1"/>
    </font>
    <font>
      <sz val="9"/>
      <color rgb="FF969696"/>
      <name val="Arial CE"/>
      <charset val="1"/>
    </font>
    <font>
      <b/>
      <sz val="12"/>
      <color rgb="FF960000"/>
      <name val="Arial CE"/>
      <charset val="1"/>
    </font>
    <font>
      <sz val="18"/>
      <color rgb="FF0000FF"/>
      <name val="Wingdings 2"/>
      <charset val="1"/>
    </font>
    <font>
      <u/>
      <sz val="11"/>
      <color rgb="FF0000FF"/>
      <name val="Calibri"/>
      <charset val="1"/>
    </font>
    <font>
      <sz val="11"/>
      <name val="Arial CE"/>
      <charset val="1"/>
    </font>
    <font>
      <b/>
      <sz val="11"/>
      <color rgb="FF003366"/>
      <name val="Arial CE"/>
      <charset val="1"/>
    </font>
    <font>
      <sz val="11"/>
      <color rgb="FF003366"/>
      <name val="Arial CE"/>
      <charset val="1"/>
    </font>
    <font>
      <sz val="11"/>
      <color rgb="FF969696"/>
      <name val="Arial CE"/>
      <charset val="1"/>
    </font>
    <font>
      <sz val="10"/>
      <color rgb="FF3366FF"/>
      <name val="Arial CE"/>
      <charset val="1"/>
    </font>
    <font>
      <sz val="8"/>
      <color rgb="FF969696"/>
      <name val="Arial CE"/>
      <charset val="1"/>
    </font>
    <font>
      <b/>
      <sz val="12"/>
      <color rgb="FF800000"/>
      <name val="Arial CE"/>
      <charset val="1"/>
    </font>
    <font>
      <sz val="12"/>
      <color rgb="FF003366"/>
      <name val="Arial CE"/>
      <charset val="1"/>
    </font>
    <font>
      <sz val="10"/>
      <color rgb="FF003366"/>
      <name val="Arial CE"/>
      <charset val="1"/>
    </font>
    <font>
      <sz val="8"/>
      <color rgb="FF960000"/>
      <name val="Arial CE"/>
      <charset val="1"/>
    </font>
    <font>
      <b/>
      <sz val="8"/>
      <name val="Arial CE"/>
      <charset val="1"/>
    </font>
    <font>
      <sz val="8"/>
      <color rgb="FF003366"/>
      <name val="Arial CE"/>
      <charset val="1"/>
    </font>
    <font>
      <sz val="7"/>
      <color rgb="FF979797"/>
      <name val="Arial CE"/>
      <charset val="1"/>
    </font>
    <font>
      <i/>
      <u/>
      <sz val="7"/>
      <color rgb="FF979797"/>
      <name val="Calibri"/>
      <charset val="1"/>
    </font>
    <font>
      <i/>
      <sz val="9"/>
      <color rgb="FF0000FF"/>
      <name val="Arial CE"/>
      <charset val="1"/>
    </font>
    <font>
      <i/>
      <sz val="8"/>
      <color rgb="FF0000FF"/>
      <name val="Arial CE"/>
      <charset val="1"/>
    </font>
    <font>
      <sz val="7"/>
      <color rgb="FF969696"/>
      <name val="Arial CE"/>
      <charset val="1"/>
    </font>
    <font>
      <i/>
      <sz val="7"/>
      <color rgb="FF969696"/>
      <name val="Arial CE"/>
      <charset val="1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i/>
      <sz val="8"/>
      <name val="Arial CE"/>
      <charset val="238"/>
    </font>
    <font>
      <b/>
      <sz val="8"/>
      <name val="Arial CE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7" fillId="0" borderId="0" applyBorder="0" applyProtection="0"/>
  </cellStyleXfs>
  <cellXfs count="280">
    <xf numFmtId="0" fontId="0" fillId="0" borderId="0" xfId="0"/>
    <xf numFmtId="165" fontId="6" fillId="0" borderId="0" xfId="0" applyNumberFormat="1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4" fontId="11" fillId="4" borderId="8" xfId="0" applyNumberFormat="1" applyFont="1" applyFill="1" applyBorder="1" applyAlignment="1">
      <alignment vertical="center"/>
    </xf>
    <xf numFmtId="0" fontId="11" fillId="4" borderId="7" xfId="0" applyFont="1" applyFill="1" applyBorder="1" applyAlignment="1">
      <alignment horizontal="left" vertical="center"/>
    </xf>
    <xf numFmtId="4" fontId="10" fillId="0" borderId="0" xfId="0" applyNumberFormat="1" applyFont="1" applyBorder="1" applyAlignment="1">
      <alignment vertical="center"/>
    </xf>
    <xf numFmtId="164" fontId="5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4" fontId="9" fillId="0" borderId="5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49" fontId="6" fillId="3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3" borderId="0" xfId="0" applyFont="1" applyFill="1" applyAlignment="1" applyProtection="1">
      <alignment horizontal="left" vertical="center"/>
      <protection locked="0"/>
    </xf>
    <xf numFmtId="49" fontId="6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11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1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3" fillId="5" borderId="8" xfId="0" applyFont="1" applyFill="1" applyBorder="1" applyAlignment="1">
      <alignment horizontal="center" vertical="center"/>
    </xf>
    <xf numFmtId="0" fontId="14" fillId="0" borderId="15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4" fontId="12" fillId="0" borderId="18" xfId="0" applyNumberFormat="1" applyFont="1" applyBorder="1" applyAlignment="1">
      <alignment vertical="center"/>
    </xf>
    <xf numFmtId="4" fontId="12" fillId="0" borderId="0" xfId="0" applyNumberFormat="1" applyFont="1" applyBorder="1" applyAlignment="1">
      <alignment vertical="center"/>
    </xf>
    <xf numFmtId="166" fontId="12" fillId="0" borderId="0" xfId="0" applyNumberFormat="1" applyFont="1" applyBorder="1" applyAlignment="1">
      <alignment vertical="center"/>
    </xf>
    <xf numFmtId="4" fontId="12" fillId="0" borderId="14" xfId="0" applyNumberFormat="1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6" fillId="0" borderId="0" xfId="1" applyFont="1" applyBorder="1" applyAlignment="1" applyProtection="1">
      <alignment horizontal="center" vertical="center"/>
    </xf>
    <xf numFmtId="0" fontId="18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" fontId="21" fillId="0" borderId="19" xfId="0" applyNumberFormat="1" applyFont="1" applyBorder="1" applyAlignment="1">
      <alignment vertical="center"/>
    </xf>
    <xf numFmtId="4" fontId="21" fillId="0" borderId="20" xfId="0" applyNumberFormat="1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4" fontId="21" fillId="0" borderId="21" xfId="0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165" fontId="6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11" fillId="5" borderId="6" xfId="0" applyFont="1" applyFill="1" applyBorder="1" applyAlignment="1">
      <alignment horizontal="left" vertical="center"/>
    </xf>
    <xf numFmtId="0" fontId="11" fillId="5" borderId="7" xfId="0" applyFont="1" applyFill="1" applyBorder="1" applyAlignment="1">
      <alignment horizontal="right" vertical="center"/>
    </xf>
    <xf numFmtId="0" fontId="11" fillId="5" borderId="7" xfId="0" applyFont="1" applyFill="1" applyBorder="1" applyAlignment="1">
      <alignment horizontal="center" vertical="center"/>
    </xf>
    <xf numFmtId="4" fontId="11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13" fillId="5" borderId="0" xfId="0" applyFont="1" applyFill="1" applyAlignment="1">
      <alignment horizontal="left" vertical="center"/>
    </xf>
    <xf numFmtId="0" fontId="13" fillId="5" borderId="0" xfId="0" applyFont="1" applyFill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25" fillId="0" borderId="3" xfId="0" applyFont="1" applyBorder="1" applyAlignment="1">
      <alignment vertical="center"/>
    </xf>
    <xf numFmtId="0" fontId="25" fillId="0" borderId="20" xfId="0" applyFont="1" applyBorder="1" applyAlignment="1">
      <alignment horizontal="left" vertical="center"/>
    </xf>
    <xf numFmtId="0" fontId="25" fillId="0" borderId="20" xfId="0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3" xfId="0" applyFont="1" applyBorder="1" applyAlignment="1">
      <alignment vertical="center"/>
    </xf>
    <xf numFmtId="0" fontId="26" fillId="0" borderId="20" xfId="0" applyFont="1" applyBorder="1" applyAlignment="1">
      <alignment horizontal="left" vertical="center"/>
    </xf>
    <xf numFmtId="0" fontId="26" fillId="0" borderId="20" xfId="0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3" fillId="5" borderId="15" xfId="0" applyFont="1" applyFill="1" applyBorder="1" applyAlignment="1">
      <alignment horizontal="center" vertical="center" wrapText="1"/>
    </xf>
    <xf numFmtId="0" fontId="13" fillId="5" borderId="16" xfId="0" applyFont="1" applyFill="1" applyBorder="1" applyAlignment="1">
      <alignment horizontal="center" vertical="center" wrapText="1"/>
    </xf>
    <xf numFmtId="0" fontId="13" fillId="5" borderId="17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5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29" fillId="0" borderId="0" xfId="0" applyFont="1" applyAlignment="1"/>
    <xf numFmtId="0" fontId="29" fillId="0" borderId="3" xfId="0" applyFont="1" applyBorder="1" applyAlignment="1"/>
    <xf numFmtId="0" fontId="29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29" fillId="0" borderId="0" xfId="0" applyFont="1" applyAlignment="1" applyProtection="1">
      <protection locked="0"/>
    </xf>
    <xf numFmtId="4" fontId="25" fillId="0" borderId="0" xfId="0" applyNumberFormat="1" applyFont="1" applyAlignment="1"/>
    <xf numFmtId="0" fontId="29" fillId="0" borderId="18" xfId="0" applyFont="1" applyBorder="1" applyAlignment="1"/>
    <xf numFmtId="0" fontId="29" fillId="0" borderId="0" xfId="0" applyFont="1" applyBorder="1" applyAlignment="1"/>
    <xf numFmtId="166" fontId="29" fillId="0" borderId="0" xfId="0" applyNumberFormat="1" applyFont="1" applyBorder="1" applyAlignment="1"/>
    <xf numFmtId="166" fontId="29" fillId="0" borderId="14" xfId="0" applyNumberFormat="1" applyFont="1" applyBorder="1" applyAlignment="1"/>
    <xf numFmtId="0" fontId="29" fillId="0" borderId="0" xfId="0" applyFont="1" applyAlignment="1">
      <alignment horizontal="center"/>
    </xf>
    <xf numFmtId="4" fontId="29" fillId="0" borderId="0" xfId="0" applyNumberFormat="1" applyFont="1" applyAlignment="1">
      <alignment vertical="center"/>
    </xf>
    <xf numFmtId="0" fontId="26" fillId="0" borderId="0" xfId="0" applyFont="1" applyAlignment="1">
      <alignment horizontal="left"/>
    </xf>
    <xf numFmtId="4" fontId="2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3" fillId="0" borderId="22" xfId="0" applyFont="1" applyBorder="1" applyAlignment="1" applyProtection="1">
      <alignment horizontal="center" vertical="center"/>
      <protection locked="0"/>
    </xf>
    <xf numFmtId="49" fontId="13" fillId="0" borderId="22" xfId="0" applyNumberFormat="1" applyFont="1" applyBorder="1" applyAlignment="1" applyProtection="1">
      <alignment horizontal="left" vertical="center" wrapText="1"/>
      <protection locked="0"/>
    </xf>
    <xf numFmtId="0" fontId="13" fillId="0" borderId="22" xfId="0" applyFont="1" applyBorder="1" applyAlignment="1" applyProtection="1">
      <alignment horizontal="left" vertical="center" wrapText="1"/>
      <protection locked="0"/>
    </xf>
    <xf numFmtId="0" fontId="13" fillId="0" borderId="22" xfId="0" applyFont="1" applyBorder="1" applyAlignment="1" applyProtection="1">
      <alignment horizontal="center" vertical="center" wrapText="1"/>
      <protection locked="0"/>
    </xf>
    <xf numFmtId="167" fontId="13" fillId="0" borderId="22" xfId="0" applyNumberFormat="1" applyFont="1" applyBorder="1" applyAlignment="1" applyProtection="1">
      <alignment vertical="center"/>
      <protection locked="0"/>
    </xf>
    <xf numFmtId="4" fontId="13" fillId="3" borderId="22" xfId="0" applyNumberFormat="1" applyFont="1" applyFill="1" applyBorder="1" applyAlignment="1" applyProtection="1">
      <alignment vertical="center"/>
      <protection locked="0"/>
    </xf>
    <xf numFmtId="4" fontId="13" fillId="0" borderId="22" xfId="0" applyNumberFormat="1" applyFont="1" applyBorder="1" applyAlignment="1" applyProtection="1">
      <alignment vertical="center"/>
      <protection locked="0"/>
    </xf>
    <xf numFmtId="0" fontId="14" fillId="3" borderId="18" xfId="0" applyFont="1" applyFill="1" applyBorder="1" applyAlignment="1" applyProtection="1">
      <alignment horizontal="left" vertical="center"/>
      <protection locked="0"/>
    </xf>
    <xf numFmtId="0" fontId="14" fillId="0" borderId="0" xfId="0" applyFont="1" applyBorder="1" applyAlignment="1">
      <alignment horizontal="center" vertical="center"/>
    </xf>
    <xf numFmtId="166" fontId="14" fillId="0" borderId="0" xfId="0" applyNumberFormat="1" applyFont="1" applyBorder="1" applyAlignment="1">
      <alignment vertical="center"/>
    </xf>
    <xf numFmtId="166" fontId="14" fillId="0" borderId="14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1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8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32" fillId="3" borderId="19" xfId="0" applyFont="1" applyFill="1" applyBorder="1" applyAlignment="1" applyProtection="1">
      <alignment horizontal="left" vertical="center"/>
      <protection locked="0"/>
    </xf>
    <xf numFmtId="0" fontId="3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4" fillId="0" borderId="20" xfId="0" applyNumberFormat="1" applyFont="1" applyBorder="1" applyAlignment="1">
      <alignment vertical="center"/>
    </xf>
    <xf numFmtId="166" fontId="14" fillId="0" borderId="21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6" fillId="0" borderId="1" xfId="0" applyFont="1" applyBorder="1" applyAlignment="1">
      <alignment vertical="center" wrapText="1"/>
    </xf>
    <xf numFmtId="0" fontId="36" fillId="0" borderId="2" xfId="0" applyFont="1" applyBorder="1" applyAlignment="1">
      <alignment vertical="center" wrapText="1"/>
    </xf>
    <xf numFmtId="0" fontId="36" fillId="0" borderId="23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36" fillId="0" borderId="3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center" vertical="center" wrapText="1"/>
    </xf>
    <xf numFmtId="0" fontId="36" fillId="0" borderId="3" xfId="0" applyFont="1" applyBorder="1" applyAlignment="1">
      <alignment vertical="center" wrapText="1"/>
    </xf>
    <xf numFmtId="0" fontId="36" fillId="0" borderId="24" xfId="0" applyFont="1" applyBorder="1" applyAlignment="1">
      <alignment vertical="center" wrapText="1"/>
    </xf>
    <xf numFmtId="0" fontId="38" fillId="0" borderId="0" xfId="0" applyFont="1" applyBorder="1" applyAlignment="1">
      <alignment horizontal="left" vertical="center" wrapText="1"/>
    </xf>
    <xf numFmtId="0" fontId="39" fillId="0" borderId="0" xfId="0" applyFont="1" applyBorder="1" applyAlignment="1">
      <alignment horizontal="left" vertical="center" wrapText="1"/>
    </xf>
    <xf numFmtId="0" fontId="40" fillId="0" borderId="3" xfId="0" applyFont="1" applyBorder="1" applyAlignment="1">
      <alignment vertical="center" wrapText="1"/>
    </xf>
    <xf numFmtId="0" fontId="39" fillId="0" borderId="0" xfId="0" applyFont="1" applyBorder="1" applyAlignment="1">
      <alignment vertical="center" wrapText="1"/>
    </xf>
    <xf numFmtId="0" fontId="39" fillId="0" borderId="0" xfId="0" applyFont="1" applyBorder="1" applyAlignment="1">
      <alignment horizontal="left" vertical="center"/>
    </xf>
    <xf numFmtId="0" fontId="39" fillId="0" borderId="0" xfId="0" applyFont="1" applyBorder="1" applyAlignment="1">
      <alignment vertical="center"/>
    </xf>
    <xf numFmtId="49" fontId="39" fillId="0" borderId="0" xfId="0" applyNumberFormat="1" applyFont="1" applyBorder="1" applyAlignment="1">
      <alignment vertical="center" wrapText="1"/>
    </xf>
    <xf numFmtId="0" fontId="36" fillId="0" borderId="9" xfId="0" applyFont="1" applyBorder="1" applyAlignment="1">
      <alignment vertical="center" wrapText="1"/>
    </xf>
    <xf numFmtId="0" fontId="43" fillId="0" borderId="10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0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1" xfId="0" applyFont="1" applyBorder="1" applyAlignment="1">
      <alignment horizontal="left" vertical="center"/>
    </xf>
    <xf numFmtId="0" fontId="36" fillId="0" borderId="2" xfId="0" applyFont="1" applyBorder="1" applyAlignment="1">
      <alignment horizontal="left" vertical="center"/>
    </xf>
    <xf numFmtId="0" fontId="36" fillId="0" borderId="23" xfId="0" applyFont="1" applyBorder="1" applyAlignment="1">
      <alignment horizontal="left" vertical="center"/>
    </xf>
    <xf numFmtId="0" fontId="36" fillId="0" borderId="3" xfId="0" applyFont="1" applyBorder="1" applyAlignment="1">
      <alignment horizontal="left" vertical="center"/>
    </xf>
    <xf numFmtId="0" fontId="36" fillId="0" borderId="24" xfId="0" applyFont="1" applyBorder="1" applyAlignment="1">
      <alignment horizontal="left" vertical="center"/>
    </xf>
    <xf numFmtId="0" fontId="38" fillId="0" borderId="0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38" fillId="0" borderId="10" xfId="0" applyFont="1" applyBorder="1" applyAlignment="1">
      <alignment horizontal="left" vertical="center"/>
    </xf>
    <xf numFmtId="0" fontId="38" fillId="0" borderId="10" xfId="0" applyFont="1" applyBorder="1" applyAlignment="1">
      <alignment horizontal="center" vertical="center"/>
    </xf>
    <xf numFmtId="0" fontId="44" fillId="0" borderId="10" xfId="0" applyFont="1" applyBorder="1" applyAlignment="1">
      <alignment horizontal="left" vertical="center"/>
    </xf>
    <xf numFmtId="0" fontId="45" fillId="0" borderId="0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2" fillId="0" borderId="0" xfId="0" applyFont="1" applyBorder="1" applyAlignment="1">
      <alignment horizontal="left" vertical="center"/>
    </xf>
    <xf numFmtId="0" fontId="39" fillId="0" borderId="0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3" xfId="0" applyFont="1" applyBorder="1" applyAlignment="1">
      <alignment horizontal="left" vertical="center"/>
    </xf>
    <xf numFmtId="0" fontId="39" fillId="0" borderId="0" xfId="0" applyFont="1" applyBorder="1" applyAlignment="1">
      <alignment horizontal="left" vertical="center"/>
    </xf>
    <xf numFmtId="0" fontId="39" fillId="0" borderId="0" xfId="0" applyFont="1" applyBorder="1" applyAlignment="1">
      <alignment horizontal="center" vertical="center"/>
    </xf>
    <xf numFmtId="0" fontId="36" fillId="0" borderId="9" xfId="0" applyFont="1" applyBorder="1" applyAlignment="1">
      <alignment horizontal="left" vertical="center"/>
    </xf>
    <xf numFmtId="0" fontId="43" fillId="0" borderId="10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43" fillId="0" borderId="0" xfId="0" applyFont="1" applyBorder="1" applyAlignment="1">
      <alignment horizontal="left" vertical="center"/>
    </xf>
    <xf numFmtId="0" fontId="44" fillId="0" borderId="0" xfId="0" applyFont="1" applyBorder="1" applyAlignment="1">
      <alignment horizontal="left" vertical="center"/>
    </xf>
    <xf numFmtId="0" fontId="40" fillId="0" borderId="1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40" fillId="0" borderId="0" xfId="0" applyFont="1" applyBorder="1" applyAlignment="1">
      <alignment horizontal="left" vertical="center" wrapText="1"/>
    </xf>
    <xf numFmtId="0" fontId="40" fillId="0" borderId="0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2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3" xfId="0" applyFont="1" applyBorder="1" applyAlignment="1">
      <alignment horizontal="left" vertical="center" wrapText="1"/>
    </xf>
    <xf numFmtId="0" fontId="36" fillId="0" borderId="24" xfId="0" applyFont="1" applyBorder="1" applyAlignment="1">
      <alignment horizontal="left" vertical="center" wrapText="1"/>
    </xf>
    <xf numFmtId="0" fontId="44" fillId="0" borderId="3" xfId="0" applyFont="1" applyBorder="1" applyAlignment="1">
      <alignment horizontal="left" vertical="center" wrapText="1"/>
    </xf>
    <xf numFmtId="0" fontId="44" fillId="0" borderId="24" xfId="0" applyFont="1" applyBorder="1" applyAlignment="1">
      <alignment horizontal="left" vertical="center" wrapText="1"/>
    </xf>
    <xf numFmtId="0" fontId="40" fillId="0" borderId="3" xfId="0" applyFont="1" applyBorder="1" applyAlignment="1">
      <alignment horizontal="left" vertical="center" wrapText="1"/>
    </xf>
    <xf numFmtId="0" fontId="40" fillId="0" borderId="0" xfId="0" applyFont="1" applyBorder="1" applyAlignment="1">
      <alignment horizontal="left" vertical="center"/>
    </xf>
    <xf numFmtId="0" fontId="40" fillId="0" borderId="24" xfId="0" applyFont="1" applyBorder="1" applyAlignment="1">
      <alignment horizontal="left" vertical="center" wrapText="1"/>
    </xf>
    <xf numFmtId="0" fontId="40" fillId="0" borderId="24" xfId="0" applyFont="1" applyBorder="1" applyAlignment="1">
      <alignment horizontal="left" vertical="center"/>
    </xf>
    <xf numFmtId="0" fontId="40" fillId="0" borderId="9" xfId="0" applyFont="1" applyBorder="1" applyAlignment="1">
      <alignment horizontal="left" vertical="center" wrapText="1"/>
    </xf>
    <xf numFmtId="0" fontId="40" fillId="0" borderId="10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39" fillId="0" borderId="0" xfId="0" applyFont="1" applyBorder="1" applyAlignment="1">
      <alignment horizontal="left" vertical="top"/>
    </xf>
    <xf numFmtId="0" fontId="39" fillId="0" borderId="0" xfId="0" applyFont="1" applyBorder="1" applyAlignment="1">
      <alignment horizontal="center" vertical="top"/>
    </xf>
    <xf numFmtId="0" fontId="40" fillId="0" borderId="9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0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38" fillId="0" borderId="0" xfId="0" applyFont="1" applyBorder="1" applyAlignment="1">
      <alignment vertical="center"/>
    </xf>
    <xf numFmtId="0" fontId="44" fillId="0" borderId="10" xfId="0" applyFont="1" applyBorder="1" applyAlignment="1">
      <alignment vertical="center"/>
    </xf>
    <xf numFmtId="0" fontId="38" fillId="0" borderId="10" xfId="0" applyFont="1" applyBorder="1" applyAlignment="1">
      <alignment vertical="center"/>
    </xf>
    <xf numFmtId="0" fontId="39" fillId="0" borderId="0" xfId="0" applyFont="1" applyBorder="1" applyAlignment="1">
      <alignment vertical="top"/>
    </xf>
    <xf numFmtId="49" fontId="39" fillId="0" borderId="0" xfId="0" applyNumberFormat="1" applyFont="1" applyBorder="1" applyAlignment="1">
      <alignment horizontal="left" vertical="center"/>
    </xf>
    <xf numFmtId="0" fontId="0" fillId="0" borderId="10" xfId="0" applyBorder="1" applyAlignment="1">
      <alignment vertical="top"/>
    </xf>
    <xf numFmtId="0" fontId="38" fillId="0" borderId="10" xfId="0" applyFont="1" applyBorder="1" applyAlignment="1">
      <alignment horizontal="left"/>
    </xf>
    <xf numFmtId="0" fontId="44" fillId="0" borderId="10" xfId="0" applyFont="1" applyBorder="1" applyAlignment="1"/>
    <xf numFmtId="0" fontId="36" fillId="0" borderId="3" xfId="0" applyFont="1" applyBorder="1" applyAlignment="1">
      <alignment vertical="top"/>
    </xf>
    <xf numFmtId="0" fontId="36" fillId="0" borderId="24" xfId="0" applyFont="1" applyBorder="1" applyAlignment="1">
      <alignment vertical="top"/>
    </xf>
    <xf numFmtId="0" fontId="36" fillId="0" borderId="9" xfId="0" applyFont="1" applyBorder="1" applyAlignment="1">
      <alignment vertical="top"/>
    </xf>
    <xf numFmtId="0" fontId="36" fillId="0" borderId="10" xfId="0" applyFont="1" applyBorder="1" applyAlignment="1">
      <alignment vertical="top"/>
    </xf>
    <xf numFmtId="0" fontId="36" fillId="0" borderId="25" xfId="0" applyFont="1" applyBorder="1" applyAlignment="1">
      <alignment vertical="top"/>
    </xf>
    <xf numFmtId="0" fontId="6" fillId="0" borderId="0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/>
    </xf>
    <xf numFmtId="0" fontId="13" fillId="5" borderId="6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right" vertical="center"/>
    </xf>
    <xf numFmtId="4" fontId="15" fillId="0" borderId="0" xfId="0" applyNumberFormat="1" applyFont="1" applyBorder="1" applyAlignment="1">
      <alignment horizontal="right" vertical="center"/>
    </xf>
    <xf numFmtId="4" fontId="15" fillId="0" borderId="0" xfId="0" applyNumberFormat="1" applyFont="1" applyBorder="1" applyAlignment="1">
      <alignment vertical="center"/>
    </xf>
    <xf numFmtId="0" fontId="19" fillId="0" borderId="0" xfId="0" applyFont="1" applyBorder="1" applyAlignment="1">
      <alignment horizontal="left" vertical="center" wrapText="1"/>
    </xf>
    <xf numFmtId="4" fontId="20" fillId="0" borderId="0" xfId="0" applyNumberFormat="1" applyFont="1" applyBorder="1" applyAlignment="1">
      <alignment vertical="center"/>
    </xf>
    <xf numFmtId="0" fontId="6" fillId="3" borderId="0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wrapText="1"/>
    </xf>
    <xf numFmtId="0" fontId="39" fillId="0" borderId="0" xfId="0" applyFont="1" applyBorder="1" applyAlignment="1">
      <alignment horizontal="left" vertical="center" wrapText="1"/>
    </xf>
    <xf numFmtId="0" fontId="41" fillId="0" borderId="0" xfId="0" applyFont="1" applyBorder="1" applyAlignment="1">
      <alignment horizontal="left" vertical="center" wrapText="1"/>
    </xf>
    <xf numFmtId="0" fontId="42" fillId="0" borderId="0" xfId="0" applyFont="1" applyBorder="1" applyAlignment="1">
      <alignment horizontal="left" vertical="center" wrapText="1"/>
    </xf>
    <xf numFmtId="49" fontId="39" fillId="0" borderId="0" xfId="0" applyNumberFormat="1" applyFont="1" applyBorder="1" applyAlignment="1">
      <alignment horizontal="left" vertical="center" wrapText="1"/>
    </xf>
    <xf numFmtId="0" fontId="37" fillId="0" borderId="0" xfId="0" applyFont="1" applyBorder="1" applyAlignment="1">
      <alignment horizontal="center" vertical="center"/>
    </xf>
    <xf numFmtId="0" fontId="38" fillId="0" borderId="10" xfId="0" applyFont="1" applyBorder="1" applyAlignment="1">
      <alignment horizontal="left"/>
    </xf>
    <xf numFmtId="0" fontId="39" fillId="0" borderId="0" xfId="0" applyFont="1" applyBorder="1" applyAlignment="1">
      <alignment horizontal="left" vertical="center"/>
    </xf>
    <xf numFmtId="0" fontId="39" fillId="0" borderId="0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979797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713492113" TargetMode="External"/><Relationship Id="rId13" Type="http://schemas.openxmlformats.org/officeDocument/2006/relationships/hyperlink" Target="https://podminky.urs.cz/item/CS_URS_2022_01/230023088" TargetMode="External"/><Relationship Id="rId3" Type="http://schemas.openxmlformats.org/officeDocument/2006/relationships/hyperlink" Target="https://podminky.urs.cz/item/CS_URS_2022_01/871395221" TargetMode="External"/><Relationship Id="rId7" Type="http://schemas.openxmlformats.org/officeDocument/2006/relationships/hyperlink" Target="https://podminky.urs.cz/item/CS_URS_2022_01/713463318" TargetMode="External"/><Relationship Id="rId12" Type="http://schemas.openxmlformats.org/officeDocument/2006/relationships/hyperlink" Target="https://podminky.urs.cz/item/CS_URS_2022_01/230011088" TargetMode="External"/><Relationship Id="rId2" Type="http://schemas.openxmlformats.org/officeDocument/2006/relationships/hyperlink" Target="https://podminky.urs.cz/item/CS_URS_2022_01/867311012" TargetMode="External"/><Relationship Id="rId1" Type="http://schemas.openxmlformats.org/officeDocument/2006/relationships/hyperlink" Target="https://podminky.urs.cz/item/CS_URS_2022_01/866311012" TargetMode="External"/><Relationship Id="rId6" Type="http://schemas.openxmlformats.org/officeDocument/2006/relationships/hyperlink" Target="https://podminky.urs.cz/item/CS_URS_2022_01/713463314" TargetMode="External"/><Relationship Id="rId11" Type="http://schemas.openxmlformats.org/officeDocument/2006/relationships/hyperlink" Target="https://podminky.urs.cz/item/CS_URS_2022_01/734209116" TargetMode="External"/><Relationship Id="rId5" Type="http://schemas.openxmlformats.org/officeDocument/2006/relationships/hyperlink" Target="https://podminky.urs.cz/item/CS_URS_2022_01/230170014" TargetMode="External"/><Relationship Id="rId10" Type="http://schemas.openxmlformats.org/officeDocument/2006/relationships/hyperlink" Target="https://podminky.urs.cz/item/CS_URS_2022_01/733191926" TargetMode="External"/><Relationship Id="rId4" Type="http://schemas.openxmlformats.org/officeDocument/2006/relationships/hyperlink" Target="https://podminky.urs.cz/item/CS_URS_2022_01/230170004" TargetMode="External"/><Relationship Id="rId9" Type="http://schemas.openxmlformats.org/officeDocument/2006/relationships/hyperlink" Target="https://podminky.urs.cz/item/CS_URS_2022_01/713492114" TargetMode="External"/><Relationship Id="rId1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opLeftCell="A46" zoomScaleNormal="100" workbookViewId="0">
      <selection activeCell="R64" sqref="R64"/>
    </sheetView>
  </sheetViews>
  <sheetFormatPr defaultColWidth="8.5703125"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 customWidth="1"/>
  </cols>
  <sheetData>
    <row r="1" spans="1:74">
      <c r="A1" s="15" t="s">
        <v>0</v>
      </c>
      <c r="AZ1" s="15" t="s">
        <v>1</v>
      </c>
      <c r="BA1" s="15" t="s">
        <v>2</v>
      </c>
      <c r="BB1" s="15"/>
      <c r="BT1" s="15" t="s">
        <v>3</v>
      </c>
      <c r="BU1" s="15" t="s">
        <v>3</v>
      </c>
      <c r="BV1" s="15" t="s">
        <v>4</v>
      </c>
    </row>
    <row r="2" spans="1:74" ht="36.9" customHeight="1">
      <c r="AR2" s="14" t="s">
        <v>5</v>
      </c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S2" s="16" t="s">
        <v>6</v>
      </c>
      <c r="BT2" s="16" t="s">
        <v>7</v>
      </c>
    </row>
    <row r="3" spans="1:74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3" t="s">
        <v>14</v>
      </c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R5" s="19"/>
      <c r="BE5" s="12" t="s">
        <v>15</v>
      </c>
      <c r="BS5" s="16" t="s">
        <v>6</v>
      </c>
    </row>
    <row r="6" spans="1:74" ht="36.9" customHeight="1">
      <c r="B6" s="19"/>
      <c r="D6" s="24" t="s">
        <v>16</v>
      </c>
      <c r="K6" s="11" t="s">
        <v>484</v>
      </c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R6" s="19"/>
      <c r="BE6" s="12"/>
      <c r="BS6" s="16" t="s">
        <v>6</v>
      </c>
    </row>
    <row r="7" spans="1:74" ht="12" customHeight="1">
      <c r="B7" s="19"/>
      <c r="D7" s="25" t="s">
        <v>17</v>
      </c>
      <c r="K7" s="26"/>
      <c r="AK7" s="25" t="s">
        <v>18</v>
      </c>
      <c r="AN7" s="26"/>
      <c r="AR7" s="19"/>
      <c r="BE7" s="12"/>
      <c r="BS7" s="16" t="s">
        <v>6</v>
      </c>
    </row>
    <row r="8" spans="1:74" ht="12" customHeight="1">
      <c r="B8" s="19"/>
      <c r="D8" s="25" t="s">
        <v>19</v>
      </c>
      <c r="K8" s="26" t="s">
        <v>20</v>
      </c>
      <c r="AK8" s="25" t="s">
        <v>21</v>
      </c>
      <c r="AN8" s="27" t="s">
        <v>22</v>
      </c>
      <c r="AR8" s="19"/>
      <c r="BE8" s="12"/>
      <c r="BS8" s="16" t="s">
        <v>6</v>
      </c>
    </row>
    <row r="9" spans="1:74" ht="14.4" customHeight="1">
      <c r="B9" s="19"/>
      <c r="AR9" s="19"/>
      <c r="BE9" s="12"/>
      <c r="BS9" s="16" t="s">
        <v>6</v>
      </c>
    </row>
    <row r="10" spans="1:74" ht="12" customHeight="1">
      <c r="B10" s="19"/>
      <c r="D10" s="25" t="s">
        <v>23</v>
      </c>
      <c r="AK10" s="25" t="s">
        <v>24</v>
      </c>
      <c r="AN10" s="26"/>
      <c r="AR10" s="19"/>
      <c r="BE10" s="12"/>
      <c r="BS10" s="16" t="s">
        <v>6</v>
      </c>
    </row>
    <row r="11" spans="1:74" ht="18.45" customHeight="1">
      <c r="B11" s="19"/>
      <c r="E11" s="26" t="s">
        <v>25</v>
      </c>
      <c r="AK11" s="25" t="s">
        <v>26</v>
      </c>
      <c r="AN11" s="26"/>
      <c r="AR11" s="19"/>
      <c r="BE11" s="12"/>
      <c r="BS11" s="16" t="s">
        <v>6</v>
      </c>
    </row>
    <row r="12" spans="1:74" ht="6.9" customHeight="1">
      <c r="B12" s="19"/>
      <c r="AR12" s="19"/>
      <c r="BE12" s="12"/>
      <c r="BS12" s="16" t="s">
        <v>6</v>
      </c>
    </row>
    <row r="13" spans="1:74" ht="12" customHeight="1">
      <c r="B13" s="19"/>
      <c r="D13" s="25" t="s">
        <v>27</v>
      </c>
      <c r="AK13" s="25" t="s">
        <v>24</v>
      </c>
      <c r="AN13" s="28" t="s">
        <v>28</v>
      </c>
      <c r="AR13" s="19"/>
      <c r="BE13" s="12"/>
      <c r="BS13" s="16" t="s">
        <v>6</v>
      </c>
    </row>
    <row r="14" spans="1:74" ht="13.2">
      <c r="B14" s="19"/>
      <c r="E14" s="10" t="s">
        <v>28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25" t="s">
        <v>26</v>
      </c>
      <c r="AN14" s="28" t="s">
        <v>28</v>
      </c>
      <c r="AR14" s="19"/>
      <c r="BE14" s="12"/>
      <c r="BS14" s="16" t="s">
        <v>6</v>
      </c>
    </row>
    <row r="15" spans="1:74" ht="6.9" customHeight="1">
      <c r="B15" s="19"/>
      <c r="AR15" s="19"/>
      <c r="BE15" s="12"/>
      <c r="BS15" s="16" t="s">
        <v>3</v>
      </c>
    </row>
    <row r="16" spans="1:74" ht="12" customHeight="1">
      <c r="B16" s="19"/>
      <c r="D16" s="25" t="s">
        <v>29</v>
      </c>
      <c r="AK16" s="25" t="s">
        <v>24</v>
      </c>
      <c r="AN16" s="26"/>
      <c r="AR16" s="19"/>
      <c r="BE16" s="12"/>
      <c r="BS16" s="16" t="s">
        <v>3</v>
      </c>
    </row>
    <row r="17" spans="1:71" ht="18.45" customHeight="1">
      <c r="B17" s="19"/>
      <c r="E17" s="26" t="s">
        <v>30</v>
      </c>
      <c r="AK17" s="25" t="s">
        <v>26</v>
      </c>
      <c r="AN17" s="26"/>
      <c r="AR17" s="19"/>
      <c r="BE17" s="12"/>
      <c r="BS17" s="16" t="s">
        <v>31</v>
      </c>
    </row>
    <row r="18" spans="1:71" ht="6.9" customHeight="1">
      <c r="B18" s="19"/>
      <c r="AR18" s="19"/>
      <c r="BE18" s="12"/>
      <c r="BS18" s="16" t="s">
        <v>6</v>
      </c>
    </row>
    <row r="19" spans="1:71" ht="12" customHeight="1">
      <c r="B19" s="19"/>
      <c r="D19" s="25" t="s">
        <v>32</v>
      </c>
      <c r="AK19" s="25" t="s">
        <v>24</v>
      </c>
      <c r="AN19" s="26"/>
      <c r="AR19" s="19"/>
      <c r="BE19" s="12"/>
      <c r="BS19" s="16" t="s">
        <v>6</v>
      </c>
    </row>
    <row r="20" spans="1:71" ht="18.45" customHeight="1">
      <c r="B20" s="19"/>
      <c r="E20" s="26" t="s">
        <v>33</v>
      </c>
      <c r="AK20" s="25" t="s">
        <v>26</v>
      </c>
      <c r="AN20" s="26"/>
      <c r="AR20" s="19"/>
      <c r="BE20" s="12"/>
      <c r="BS20" s="16" t="s">
        <v>3</v>
      </c>
    </row>
    <row r="21" spans="1:71" ht="6.9" customHeight="1">
      <c r="B21" s="19"/>
      <c r="AR21" s="19"/>
      <c r="BE21" s="12"/>
    </row>
    <row r="22" spans="1:71" ht="12" customHeight="1">
      <c r="B22" s="19"/>
      <c r="D22" s="25" t="s">
        <v>34</v>
      </c>
      <c r="AR22" s="19"/>
      <c r="BE22" s="12"/>
    </row>
    <row r="23" spans="1:71" ht="47.25" customHeight="1">
      <c r="B23" s="19"/>
      <c r="E23" s="9" t="s">
        <v>35</v>
      </c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R23" s="19"/>
      <c r="BE23" s="12"/>
    </row>
    <row r="24" spans="1:71" ht="6.9" customHeight="1">
      <c r="B24" s="19"/>
      <c r="AR24" s="19"/>
      <c r="BE24" s="12"/>
    </row>
    <row r="25" spans="1:71" ht="6.9" customHeight="1">
      <c r="B25" s="1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9"/>
      <c r="BE25" s="12"/>
    </row>
    <row r="26" spans="1:71" s="34" customFormat="1" ht="25.95" customHeight="1">
      <c r="A26" s="30"/>
      <c r="B26" s="31"/>
      <c r="C26" s="30"/>
      <c r="D26" s="32" t="s">
        <v>36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8">
        <f>ROUND(AG54,2)</f>
        <v>0</v>
      </c>
      <c r="AL26" s="8"/>
      <c r="AM26" s="8"/>
      <c r="AN26" s="8"/>
      <c r="AO26" s="8"/>
      <c r="AP26" s="30"/>
      <c r="AQ26" s="30"/>
      <c r="AR26" s="31"/>
      <c r="BE26" s="12"/>
    </row>
    <row r="27" spans="1:71" s="34" customFormat="1" ht="6.9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12"/>
    </row>
    <row r="28" spans="1:71" s="34" customFormat="1" ht="13.2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7" t="s">
        <v>37</v>
      </c>
      <c r="M28" s="7"/>
      <c r="N28" s="7"/>
      <c r="O28" s="7"/>
      <c r="P28" s="7"/>
      <c r="Q28" s="30"/>
      <c r="R28" s="30"/>
      <c r="S28" s="30"/>
      <c r="T28" s="30"/>
      <c r="U28" s="30"/>
      <c r="V28" s="30"/>
      <c r="W28" s="7" t="s">
        <v>38</v>
      </c>
      <c r="X28" s="7"/>
      <c r="Y28" s="7"/>
      <c r="Z28" s="7"/>
      <c r="AA28" s="7"/>
      <c r="AB28" s="7"/>
      <c r="AC28" s="7"/>
      <c r="AD28" s="7"/>
      <c r="AE28" s="7"/>
      <c r="AF28" s="30"/>
      <c r="AG28" s="30"/>
      <c r="AH28" s="30"/>
      <c r="AI28" s="30"/>
      <c r="AJ28" s="30"/>
      <c r="AK28" s="7" t="s">
        <v>39</v>
      </c>
      <c r="AL28" s="7"/>
      <c r="AM28" s="7"/>
      <c r="AN28" s="7"/>
      <c r="AO28" s="7"/>
      <c r="AP28" s="30"/>
      <c r="AQ28" s="30"/>
      <c r="AR28" s="31"/>
      <c r="BE28" s="12"/>
    </row>
    <row r="29" spans="1:71" s="35" customFormat="1" ht="14.4" customHeight="1">
      <c r="B29" s="36"/>
      <c r="D29" s="25" t="s">
        <v>40</v>
      </c>
      <c r="F29" s="25" t="s">
        <v>41</v>
      </c>
      <c r="L29" s="6">
        <v>0.21</v>
      </c>
      <c r="M29" s="6"/>
      <c r="N29" s="6"/>
      <c r="O29" s="6"/>
      <c r="P29" s="6"/>
      <c r="W29" s="5">
        <f>ROUND(AZ54, 2)</f>
        <v>0</v>
      </c>
      <c r="X29" s="5"/>
      <c r="Y29" s="5"/>
      <c r="Z29" s="5"/>
      <c r="AA29" s="5"/>
      <c r="AB29" s="5"/>
      <c r="AC29" s="5"/>
      <c r="AD29" s="5"/>
      <c r="AE29" s="5"/>
      <c r="AK29" s="5">
        <f>ROUND(AV54, 2)</f>
        <v>0</v>
      </c>
      <c r="AL29" s="5"/>
      <c r="AM29" s="5"/>
      <c r="AN29" s="5"/>
      <c r="AO29" s="5"/>
      <c r="AR29" s="36"/>
      <c r="BE29" s="12"/>
    </row>
    <row r="30" spans="1:71" s="35" customFormat="1" ht="14.4" customHeight="1">
      <c r="B30" s="36"/>
      <c r="F30" s="25" t="s">
        <v>42</v>
      </c>
      <c r="L30" s="6">
        <v>0.15</v>
      </c>
      <c r="M30" s="6"/>
      <c r="N30" s="6"/>
      <c r="O30" s="6"/>
      <c r="P30" s="6"/>
      <c r="W30" s="5">
        <f>ROUND(BA54, 2)</f>
        <v>0</v>
      </c>
      <c r="X30" s="5"/>
      <c r="Y30" s="5"/>
      <c r="Z30" s="5"/>
      <c r="AA30" s="5"/>
      <c r="AB30" s="5"/>
      <c r="AC30" s="5"/>
      <c r="AD30" s="5"/>
      <c r="AE30" s="5"/>
      <c r="AK30" s="5">
        <f>ROUND(AW54, 2)</f>
        <v>0</v>
      </c>
      <c r="AL30" s="5"/>
      <c r="AM30" s="5"/>
      <c r="AN30" s="5"/>
      <c r="AO30" s="5"/>
      <c r="AR30" s="36"/>
      <c r="BE30" s="12"/>
    </row>
    <row r="31" spans="1:71" s="35" customFormat="1" ht="14.4" hidden="1" customHeight="1">
      <c r="B31" s="36"/>
      <c r="F31" s="25" t="s">
        <v>43</v>
      </c>
      <c r="L31" s="6">
        <v>0.21</v>
      </c>
      <c r="M31" s="6"/>
      <c r="N31" s="6"/>
      <c r="O31" s="6"/>
      <c r="P31" s="6"/>
      <c r="W31" s="5">
        <f>ROUND(BB54, 2)</f>
        <v>0</v>
      </c>
      <c r="X31" s="5"/>
      <c r="Y31" s="5"/>
      <c r="Z31" s="5"/>
      <c r="AA31" s="5"/>
      <c r="AB31" s="5"/>
      <c r="AC31" s="5"/>
      <c r="AD31" s="5"/>
      <c r="AE31" s="5"/>
      <c r="AK31" s="5">
        <v>0</v>
      </c>
      <c r="AL31" s="5"/>
      <c r="AM31" s="5"/>
      <c r="AN31" s="5"/>
      <c r="AO31" s="5"/>
      <c r="AR31" s="36"/>
      <c r="BE31" s="12"/>
    </row>
    <row r="32" spans="1:71" s="35" customFormat="1" ht="14.4" hidden="1" customHeight="1">
      <c r="B32" s="36"/>
      <c r="F32" s="25" t="s">
        <v>44</v>
      </c>
      <c r="L32" s="6">
        <v>0.15</v>
      </c>
      <c r="M32" s="6"/>
      <c r="N32" s="6"/>
      <c r="O32" s="6"/>
      <c r="P32" s="6"/>
      <c r="W32" s="5">
        <f>ROUND(BC54, 2)</f>
        <v>0</v>
      </c>
      <c r="X32" s="5"/>
      <c r="Y32" s="5"/>
      <c r="Z32" s="5"/>
      <c r="AA32" s="5"/>
      <c r="AB32" s="5"/>
      <c r="AC32" s="5"/>
      <c r="AD32" s="5"/>
      <c r="AE32" s="5"/>
      <c r="AK32" s="5">
        <v>0</v>
      </c>
      <c r="AL32" s="5"/>
      <c r="AM32" s="5"/>
      <c r="AN32" s="5"/>
      <c r="AO32" s="5"/>
      <c r="AR32" s="36"/>
      <c r="BE32" s="12"/>
    </row>
    <row r="33" spans="1:57" s="35" customFormat="1" ht="14.4" hidden="1" customHeight="1">
      <c r="B33" s="36"/>
      <c r="F33" s="25" t="s">
        <v>45</v>
      </c>
      <c r="L33" s="6">
        <v>0</v>
      </c>
      <c r="M33" s="6"/>
      <c r="N33" s="6"/>
      <c r="O33" s="6"/>
      <c r="P33" s="6"/>
      <c r="W33" s="5">
        <f>ROUND(BD54, 2)</f>
        <v>0</v>
      </c>
      <c r="X33" s="5"/>
      <c r="Y33" s="5"/>
      <c r="Z33" s="5"/>
      <c r="AA33" s="5"/>
      <c r="AB33" s="5"/>
      <c r="AC33" s="5"/>
      <c r="AD33" s="5"/>
      <c r="AE33" s="5"/>
      <c r="AK33" s="5">
        <v>0</v>
      </c>
      <c r="AL33" s="5"/>
      <c r="AM33" s="5"/>
      <c r="AN33" s="5"/>
      <c r="AO33" s="5"/>
      <c r="AR33" s="36"/>
    </row>
    <row r="34" spans="1:57" s="34" customFormat="1" ht="6.9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34" customFormat="1" ht="25.95" customHeight="1">
      <c r="A35" s="30"/>
      <c r="B35" s="31"/>
      <c r="C35" s="37"/>
      <c r="D35" s="38" t="s">
        <v>46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47</v>
      </c>
      <c r="U35" s="39"/>
      <c r="V35" s="39"/>
      <c r="W35" s="39"/>
      <c r="X35" s="4" t="s">
        <v>48</v>
      </c>
      <c r="Y35" s="4"/>
      <c r="Z35" s="4"/>
      <c r="AA35" s="4"/>
      <c r="AB35" s="4"/>
      <c r="AC35" s="39"/>
      <c r="AD35" s="39"/>
      <c r="AE35" s="39"/>
      <c r="AF35" s="39"/>
      <c r="AG35" s="39"/>
      <c r="AH35" s="39"/>
      <c r="AI35" s="39"/>
      <c r="AJ35" s="39"/>
      <c r="AK35" s="3">
        <f>SUM(AK26:AK33)</f>
        <v>0</v>
      </c>
      <c r="AL35" s="3"/>
      <c r="AM35" s="3"/>
      <c r="AN35" s="3"/>
      <c r="AO35" s="3"/>
      <c r="AP35" s="37"/>
      <c r="AQ35" s="37"/>
      <c r="AR35" s="31"/>
      <c r="BE35" s="30"/>
    </row>
    <row r="36" spans="1:57" s="34" customFormat="1" ht="6.9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34" customFormat="1" ht="6.9" customHeight="1">
      <c r="A37" s="30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1"/>
      <c r="BE37" s="30"/>
    </row>
    <row r="41" spans="1:57" s="34" customFormat="1" ht="6.9" customHeight="1">
      <c r="A41" s="30"/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1"/>
      <c r="BE41" s="30"/>
    </row>
    <row r="42" spans="1:57" s="34" customFormat="1" ht="24.9" customHeight="1">
      <c r="A42" s="30"/>
      <c r="B42" s="31"/>
      <c r="C42" s="20" t="s">
        <v>49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1"/>
      <c r="BE42" s="30"/>
    </row>
    <row r="43" spans="1:57" s="34" customFormat="1" ht="6.9" customHeight="1">
      <c r="A43" s="30"/>
      <c r="B43" s="31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1"/>
      <c r="BE43" s="30"/>
    </row>
    <row r="44" spans="1:57" s="45" customFormat="1" ht="12" customHeight="1">
      <c r="B44" s="46"/>
      <c r="C44" s="25" t="s">
        <v>13</v>
      </c>
      <c r="L44" s="45" t="str">
        <f>K5</f>
        <v>11312022023</v>
      </c>
      <c r="AR44" s="46"/>
    </row>
    <row r="45" spans="1:57" s="47" customFormat="1" ht="36.9" customHeight="1">
      <c r="B45" s="48"/>
      <c r="C45" s="49" t="s">
        <v>16</v>
      </c>
      <c r="L45" s="2" t="str">
        <f>K6</f>
        <v>Cheb, rekonstrukce ulice Kamenná - Přeložka teplovodního rozvodu, Technologie</v>
      </c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R45" s="48"/>
    </row>
    <row r="46" spans="1:57" s="34" customFormat="1" ht="6.9" customHeight="1">
      <c r="A46" s="30"/>
      <c r="B46" s="31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1"/>
      <c r="BE46" s="30"/>
    </row>
    <row r="47" spans="1:57" s="34" customFormat="1" ht="12" customHeight="1">
      <c r="A47" s="30"/>
      <c r="B47" s="31"/>
      <c r="C47" s="25" t="s">
        <v>19</v>
      </c>
      <c r="D47" s="30"/>
      <c r="E47" s="30"/>
      <c r="F47" s="30"/>
      <c r="G47" s="30"/>
      <c r="H47" s="30"/>
      <c r="I47" s="30"/>
      <c r="J47" s="30"/>
      <c r="K47" s="30"/>
      <c r="L47" s="50" t="str">
        <f>IF(K8="","",K8)</f>
        <v>Cheb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25" t="s">
        <v>21</v>
      </c>
      <c r="AJ47" s="30"/>
      <c r="AK47" s="30"/>
      <c r="AL47" s="30"/>
      <c r="AM47" s="1" t="str">
        <f>IF(AN8= "","",AN8)</f>
        <v>17.2.2022</v>
      </c>
      <c r="AN47" s="1"/>
      <c r="AO47" s="30"/>
      <c r="AP47" s="30"/>
      <c r="AQ47" s="30"/>
      <c r="AR47" s="31"/>
      <c r="BE47" s="30"/>
    </row>
    <row r="48" spans="1:57" s="34" customFormat="1" ht="6.9" customHeight="1">
      <c r="A48" s="30"/>
      <c r="B48" s="31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1"/>
      <c r="BE48" s="30"/>
    </row>
    <row r="49" spans="1:90" s="34" customFormat="1" ht="15.15" customHeight="1">
      <c r="A49" s="30"/>
      <c r="B49" s="31"/>
      <c r="C49" s="25" t="s">
        <v>23</v>
      </c>
      <c r="D49" s="30"/>
      <c r="E49" s="30"/>
      <c r="F49" s="30"/>
      <c r="G49" s="30"/>
      <c r="H49" s="30"/>
      <c r="I49" s="30"/>
      <c r="J49" s="30"/>
      <c r="K49" s="30"/>
      <c r="L49" s="45" t="str">
        <f>IF(E11= "","",E11)</f>
        <v>Město Cheb, nám. Krále Jiřího z Poděbrad 1/14</v>
      </c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25" t="s">
        <v>29</v>
      </c>
      <c r="AJ49" s="30"/>
      <c r="AK49" s="30"/>
      <c r="AL49" s="30"/>
      <c r="AM49" s="260" t="str">
        <f>IF(E17="","",E17)</f>
        <v>TESINVEST</v>
      </c>
      <c r="AN49" s="260"/>
      <c r="AO49" s="260"/>
      <c r="AP49" s="260"/>
      <c r="AQ49" s="30"/>
      <c r="AR49" s="31"/>
      <c r="AS49" s="261" t="s">
        <v>50</v>
      </c>
      <c r="AT49" s="261"/>
      <c r="AU49" s="51"/>
      <c r="AV49" s="51"/>
      <c r="AW49" s="51"/>
      <c r="AX49" s="51"/>
      <c r="AY49" s="51"/>
      <c r="AZ49" s="51"/>
      <c r="BA49" s="51"/>
      <c r="BB49" s="51"/>
      <c r="BC49" s="51"/>
      <c r="BD49" s="52"/>
      <c r="BE49" s="30"/>
    </row>
    <row r="50" spans="1:90" s="34" customFormat="1" ht="15.15" customHeight="1">
      <c r="A50" s="30"/>
      <c r="B50" s="31"/>
      <c r="C50" s="25" t="s">
        <v>27</v>
      </c>
      <c r="D50" s="30"/>
      <c r="E50" s="30"/>
      <c r="F50" s="30"/>
      <c r="G50" s="30"/>
      <c r="H50" s="30"/>
      <c r="I50" s="30"/>
      <c r="J50" s="30"/>
      <c r="K50" s="30"/>
      <c r="L50" s="45" t="str">
        <f>IF(E14= "Vyplň údaj","",E14)</f>
        <v/>
      </c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25" t="s">
        <v>32</v>
      </c>
      <c r="AJ50" s="30"/>
      <c r="AK50" s="30"/>
      <c r="AL50" s="30"/>
      <c r="AM50" s="260" t="str">
        <f>IF(E20="","",E20)</f>
        <v>Václav Bešta</v>
      </c>
      <c r="AN50" s="260"/>
      <c r="AO50" s="260"/>
      <c r="AP50" s="260"/>
      <c r="AQ50" s="30"/>
      <c r="AR50" s="31"/>
      <c r="AS50" s="261"/>
      <c r="AT50" s="261"/>
      <c r="AU50" s="53"/>
      <c r="AV50" s="53"/>
      <c r="AW50" s="53"/>
      <c r="AX50" s="53"/>
      <c r="AY50" s="53"/>
      <c r="AZ50" s="53"/>
      <c r="BA50" s="53"/>
      <c r="BB50" s="53"/>
      <c r="BC50" s="53"/>
      <c r="BD50" s="54"/>
      <c r="BE50" s="30"/>
    </row>
    <row r="51" spans="1:90" s="34" customFormat="1" ht="10.8" customHeight="1">
      <c r="A51" s="30"/>
      <c r="B51" s="31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1"/>
      <c r="AS51" s="261"/>
      <c r="AT51" s="261"/>
      <c r="AU51" s="53"/>
      <c r="AV51" s="53"/>
      <c r="AW51" s="53"/>
      <c r="AX51" s="53"/>
      <c r="AY51" s="53"/>
      <c r="AZ51" s="53"/>
      <c r="BA51" s="53"/>
      <c r="BB51" s="53"/>
      <c r="BC51" s="53"/>
      <c r="BD51" s="54"/>
      <c r="BE51" s="30"/>
    </row>
    <row r="52" spans="1:90" s="34" customFormat="1" ht="29.25" customHeight="1">
      <c r="A52" s="30"/>
      <c r="B52" s="31"/>
      <c r="C52" s="262" t="s">
        <v>51</v>
      </c>
      <c r="D52" s="262"/>
      <c r="E52" s="262"/>
      <c r="F52" s="262"/>
      <c r="G52" s="262"/>
      <c r="H52" s="55"/>
      <c r="I52" s="263" t="s">
        <v>52</v>
      </c>
      <c r="J52" s="263"/>
      <c r="K52" s="263"/>
      <c r="L52" s="263"/>
      <c r="M52" s="263"/>
      <c r="N52" s="263"/>
      <c r="O52" s="263"/>
      <c r="P52" s="263"/>
      <c r="Q52" s="263"/>
      <c r="R52" s="263"/>
      <c r="S52" s="263"/>
      <c r="T52" s="263"/>
      <c r="U52" s="263"/>
      <c r="V52" s="263"/>
      <c r="W52" s="263"/>
      <c r="X52" s="263"/>
      <c r="Y52" s="263"/>
      <c r="Z52" s="263"/>
      <c r="AA52" s="263"/>
      <c r="AB52" s="263"/>
      <c r="AC52" s="263"/>
      <c r="AD52" s="263"/>
      <c r="AE52" s="263"/>
      <c r="AF52" s="263"/>
      <c r="AG52" s="264" t="s">
        <v>53</v>
      </c>
      <c r="AH52" s="264"/>
      <c r="AI52" s="264"/>
      <c r="AJ52" s="264"/>
      <c r="AK52" s="264"/>
      <c r="AL52" s="264"/>
      <c r="AM52" s="264"/>
      <c r="AN52" s="263" t="s">
        <v>54</v>
      </c>
      <c r="AO52" s="263"/>
      <c r="AP52" s="263"/>
      <c r="AQ52" s="56" t="s">
        <v>55</v>
      </c>
      <c r="AR52" s="31"/>
      <c r="AS52" s="57" t="s">
        <v>56</v>
      </c>
      <c r="AT52" s="58" t="s">
        <v>57</v>
      </c>
      <c r="AU52" s="58" t="s">
        <v>58</v>
      </c>
      <c r="AV52" s="58" t="s">
        <v>59</v>
      </c>
      <c r="AW52" s="58" t="s">
        <v>60</v>
      </c>
      <c r="AX52" s="58" t="s">
        <v>61</v>
      </c>
      <c r="AY52" s="58" t="s">
        <v>62</v>
      </c>
      <c r="AZ52" s="58" t="s">
        <v>63</v>
      </c>
      <c r="BA52" s="58" t="s">
        <v>64</v>
      </c>
      <c r="BB52" s="58" t="s">
        <v>65</v>
      </c>
      <c r="BC52" s="58" t="s">
        <v>66</v>
      </c>
      <c r="BD52" s="59" t="s">
        <v>67</v>
      </c>
      <c r="BE52" s="30"/>
    </row>
    <row r="53" spans="1:90" s="34" customFormat="1" ht="10.8" customHeight="1">
      <c r="A53" s="30"/>
      <c r="B53" s="31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1"/>
      <c r="AS53" s="60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2"/>
      <c r="BE53" s="30"/>
    </row>
    <row r="54" spans="1:90" s="63" customFormat="1" ht="32.4" customHeight="1">
      <c r="B54" s="64"/>
      <c r="C54" s="65" t="s">
        <v>68</v>
      </c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265">
        <f>ROUND(AG55,2)</f>
        <v>0</v>
      </c>
      <c r="AH54" s="265"/>
      <c r="AI54" s="265"/>
      <c r="AJ54" s="265"/>
      <c r="AK54" s="265"/>
      <c r="AL54" s="265"/>
      <c r="AM54" s="265"/>
      <c r="AN54" s="266">
        <f>SUM(AG54,AT54)</f>
        <v>0</v>
      </c>
      <c r="AO54" s="266"/>
      <c r="AP54" s="266"/>
      <c r="AQ54" s="67"/>
      <c r="AR54" s="64"/>
      <c r="AS54" s="68">
        <f>ROUND(AS55,2)</f>
        <v>0</v>
      </c>
      <c r="AT54" s="69">
        <f>ROUND(SUM(AV54:AW54),2)</f>
        <v>0</v>
      </c>
      <c r="AU54" s="70">
        <f>ROUND(AU55,5)</f>
        <v>0</v>
      </c>
      <c r="AV54" s="69">
        <f>ROUND(AZ54*L29,2)</f>
        <v>0</v>
      </c>
      <c r="AW54" s="69">
        <f>ROUND(BA54*L30,2)</f>
        <v>0</v>
      </c>
      <c r="AX54" s="69">
        <f>ROUND(BB54*L29,2)</f>
        <v>0</v>
      </c>
      <c r="AY54" s="69">
        <f>ROUND(BC54*L30,2)</f>
        <v>0</v>
      </c>
      <c r="AZ54" s="69">
        <f>ROUND(AZ55,2)</f>
        <v>0</v>
      </c>
      <c r="BA54" s="69">
        <f>ROUND(BA55,2)</f>
        <v>0</v>
      </c>
      <c r="BB54" s="69">
        <f>ROUND(BB55,2)</f>
        <v>0</v>
      </c>
      <c r="BC54" s="69">
        <f>ROUND(BC55,2)</f>
        <v>0</v>
      </c>
      <c r="BD54" s="71">
        <f>ROUND(BD55,2)</f>
        <v>0</v>
      </c>
      <c r="BS54" s="72" t="s">
        <v>69</v>
      </c>
      <c r="BT54" s="72" t="s">
        <v>70</v>
      </c>
      <c r="BV54" s="72" t="s">
        <v>71</v>
      </c>
      <c r="BW54" s="72" t="s">
        <v>4</v>
      </c>
      <c r="BX54" s="72" t="s">
        <v>72</v>
      </c>
      <c r="CL54" s="72"/>
    </row>
    <row r="55" spans="1:90" s="82" customFormat="1" ht="24.75" customHeight="1">
      <c r="A55" s="73" t="s">
        <v>73</v>
      </c>
      <c r="B55" s="74"/>
      <c r="C55" s="75"/>
      <c r="D55" s="267" t="s">
        <v>14</v>
      </c>
      <c r="E55" s="267"/>
      <c r="F55" s="267"/>
      <c r="G55" s="267"/>
      <c r="H55" s="267"/>
      <c r="I55" s="76"/>
      <c r="J55" s="267" t="s">
        <v>485</v>
      </c>
      <c r="K55" s="267"/>
      <c r="L55" s="267"/>
      <c r="M55" s="267"/>
      <c r="N55" s="267"/>
      <c r="O55" s="267"/>
      <c r="P55" s="267"/>
      <c r="Q55" s="267"/>
      <c r="R55" s="267"/>
      <c r="S55" s="267"/>
      <c r="T55" s="267"/>
      <c r="U55" s="267"/>
      <c r="V55" s="267"/>
      <c r="W55" s="267"/>
      <c r="X55" s="267"/>
      <c r="Y55" s="267"/>
      <c r="Z55" s="267"/>
      <c r="AA55" s="267"/>
      <c r="AB55" s="267"/>
      <c r="AC55" s="267"/>
      <c r="AD55" s="267"/>
      <c r="AE55" s="267"/>
      <c r="AF55" s="267"/>
      <c r="AG55" s="268">
        <f>'11312022023 - Cheb, rekon...'!J28</f>
        <v>0</v>
      </c>
      <c r="AH55" s="268"/>
      <c r="AI55" s="268"/>
      <c r="AJ55" s="268"/>
      <c r="AK55" s="268"/>
      <c r="AL55" s="268"/>
      <c r="AM55" s="268"/>
      <c r="AN55" s="268">
        <f>SUM(AG55,AT55)</f>
        <v>0</v>
      </c>
      <c r="AO55" s="268"/>
      <c r="AP55" s="268"/>
      <c r="AQ55" s="77" t="s">
        <v>74</v>
      </c>
      <c r="AR55" s="74"/>
      <c r="AS55" s="78">
        <v>0</v>
      </c>
      <c r="AT55" s="79">
        <f>ROUND(SUM(AV55:AW55),2)</f>
        <v>0</v>
      </c>
      <c r="AU55" s="80">
        <f>'11312022023 - Cheb, rekon...'!P83</f>
        <v>0</v>
      </c>
      <c r="AV55" s="79">
        <f>'11312022023 - Cheb, rekon...'!J31</f>
        <v>0</v>
      </c>
      <c r="AW55" s="79">
        <f>'11312022023 - Cheb, rekon...'!J32</f>
        <v>0</v>
      </c>
      <c r="AX55" s="79">
        <f>'11312022023 - Cheb, rekon...'!J33</f>
        <v>0</v>
      </c>
      <c r="AY55" s="79">
        <f>'11312022023 - Cheb, rekon...'!J34</f>
        <v>0</v>
      </c>
      <c r="AZ55" s="79">
        <f>'11312022023 - Cheb, rekon...'!F31</f>
        <v>0</v>
      </c>
      <c r="BA55" s="79">
        <f>'11312022023 - Cheb, rekon...'!F32</f>
        <v>0</v>
      </c>
      <c r="BB55" s="79">
        <f>'11312022023 - Cheb, rekon...'!F33</f>
        <v>0</v>
      </c>
      <c r="BC55" s="79">
        <f>'11312022023 - Cheb, rekon...'!F34</f>
        <v>0</v>
      </c>
      <c r="BD55" s="81">
        <f>'11312022023 - Cheb, rekon...'!F35</f>
        <v>0</v>
      </c>
      <c r="BT55" s="83" t="s">
        <v>75</v>
      </c>
      <c r="BU55" s="83" t="s">
        <v>76</v>
      </c>
      <c r="BV55" s="83" t="s">
        <v>71</v>
      </c>
      <c r="BW55" s="83" t="s">
        <v>4</v>
      </c>
      <c r="BX55" s="83" t="s">
        <v>72</v>
      </c>
      <c r="CL55" s="83"/>
    </row>
    <row r="56" spans="1:90" s="34" customFormat="1" ht="30" customHeight="1">
      <c r="A56" s="30"/>
      <c r="B56" s="31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1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</row>
    <row r="57" spans="1:90" s="34" customFormat="1" ht="6.9" customHeight="1">
      <c r="A57" s="3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31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</row>
  </sheetData>
  <mergeCells count="42">
    <mergeCell ref="D55:H55"/>
    <mergeCell ref="J55:AF55"/>
    <mergeCell ref="AG55:AM55"/>
    <mergeCell ref="AN55:AP55"/>
    <mergeCell ref="C52:G52"/>
    <mergeCell ref="I52:AF52"/>
    <mergeCell ref="AG52:AM52"/>
    <mergeCell ref="AN52:AP52"/>
    <mergeCell ref="AG54:AM54"/>
    <mergeCell ref="AN54:AP54"/>
    <mergeCell ref="L45:AO45"/>
    <mergeCell ref="AM47:AN47"/>
    <mergeCell ref="AM49:AP49"/>
    <mergeCell ref="AS49:AT51"/>
    <mergeCell ref="AM50:AP50"/>
    <mergeCell ref="L33:P33"/>
    <mergeCell ref="W33:AE33"/>
    <mergeCell ref="AK33:AO33"/>
    <mergeCell ref="X35:AB35"/>
    <mergeCell ref="AK35:AO35"/>
    <mergeCell ref="L31:P31"/>
    <mergeCell ref="W31:AE31"/>
    <mergeCell ref="AK31:AO31"/>
    <mergeCell ref="L32:P32"/>
    <mergeCell ref="W32:AE32"/>
    <mergeCell ref="AK32:AO32"/>
    <mergeCell ref="AR2:BE2"/>
    <mergeCell ref="K5:AO5"/>
    <mergeCell ref="BE5:BE32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</mergeCells>
  <hyperlinks>
    <hyperlink ref="A55" location="'11312022023 - Cheb, rekon...'!C2" display="/" xr:uid="{00000000-0004-0000-0000-000000000000}"/>
  </hyperlinks>
  <pageMargins left="0.39374999999999999" right="0.39374999999999999" top="0.39374999999999999" bottom="0.39374999999999999" header="0.51180555555555496" footer="0"/>
  <pageSetup paperSize="9" fitToHeight="100" orientation="landscape" horizontalDpi="300" verticalDpi="300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45"/>
  <sheetViews>
    <sheetView showGridLines="0" tabSelected="1" topLeftCell="E128" zoomScale="115" zoomScaleNormal="115" workbookViewId="0">
      <selection activeCell="F9" sqref="F9"/>
    </sheetView>
  </sheetViews>
  <sheetFormatPr defaultColWidth="8.5703125"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 customWidth="1"/>
  </cols>
  <sheetData>
    <row r="2" spans="1:46" ht="36.9" customHeight="1">
      <c r="L2" s="14" t="s">
        <v>5</v>
      </c>
      <c r="M2" s="14"/>
      <c r="N2" s="14"/>
      <c r="O2" s="14"/>
      <c r="P2" s="14"/>
      <c r="Q2" s="14"/>
      <c r="R2" s="14"/>
      <c r="S2" s="14"/>
      <c r="T2" s="14"/>
      <c r="U2" s="14"/>
      <c r="V2" s="14"/>
      <c r="AT2" s="16" t="s">
        <v>4</v>
      </c>
    </row>
    <row r="3" spans="1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77</v>
      </c>
    </row>
    <row r="4" spans="1:46" ht="24.9" customHeight="1">
      <c r="B4" s="19"/>
      <c r="D4" s="20" t="s">
        <v>78</v>
      </c>
      <c r="L4" s="19"/>
      <c r="M4" s="84" t="s">
        <v>10</v>
      </c>
      <c r="AT4" s="16" t="s">
        <v>3</v>
      </c>
    </row>
    <row r="5" spans="1:46" ht="6.9" customHeight="1">
      <c r="B5" s="19"/>
      <c r="L5" s="19"/>
    </row>
    <row r="6" spans="1:46" s="34" customFormat="1" ht="12" customHeight="1">
      <c r="A6" s="30"/>
      <c r="B6" s="31"/>
      <c r="C6" s="30"/>
      <c r="D6" s="25" t="s">
        <v>16</v>
      </c>
      <c r="E6" s="30"/>
      <c r="F6" s="30"/>
      <c r="G6" s="30"/>
      <c r="H6" s="30"/>
      <c r="I6" s="30"/>
      <c r="J6" s="30"/>
      <c r="K6" s="30"/>
      <c r="L6" s="85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</row>
    <row r="7" spans="1:46" s="34" customFormat="1" ht="16.5" customHeight="1">
      <c r="A7" s="30"/>
      <c r="B7" s="31"/>
      <c r="C7" s="30"/>
      <c r="D7" s="30"/>
      <c r="E7" s="2" t="s">
        <v>484</v>
      </c>
      <c r="F7" s="2"/>
      <c r="G7" s="2"/>
      <c r="H7" s="2"/>
      <c r="I7" s="30"/>
      <c r="J7" s="30"/>
      <c r="K7" s="30"/>
      <c r="L7" s="85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46" s="34" customFormat="1">
      <c r="A8" s="30"/>
      <c r="B8" s="31"/>
      <c r="C8" s="30"/>
      <c r="D8" s="30"/>
      <c r="E8" s="30"/>
      <c r="F8" s="30"/>
      <c r="G8" s="30"/>
      <c r="H8" s="30"/>
      <c r="I8" s="30"/>
      <c r="J8" s="30"/>
      <c r="K8" s="30"/>
      <c r="L8" s="85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34" customFormat="1" ht="12" customHeight="1">
      <c r="A9" s="30"/>
      <c r="B9" s="31"/>
      <c r="C9" s="30"/>
      <c r="D9" s="25" t="s">
        <v>17</v>
      </c>
      <c r="E9" s="30"/>
      <c r="F9" s="26"/>
      <c r="G9" s="30"/>
      <c r="H9" s="30"/>
      <c r="I9" s="25" t="s">
        <v>18</v>
      </c>
      <c r="J9" s="26"/>
      <c r="K9" s="30"/>
      <c r="L9" s="85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34" customFormat="1" ht="12" customHeight="1">
      <c r="A10" s="30"/>
      <c r="B10" s="31"/>
      <c r="C10" s="30"/>
      <c r="D10" s="25" t="s">
        <v>19</v>
      </c>
      <c r="E10" s="30"/>
      <c r="F10" s="26" t="s">
        <v>20</v>
      </c>
      <c r="G10" s="30"/>
      <c r="H10" s="30"/>
      <c r="I10" s="25" t="s">
        <v>21</v>
      </c>
      <c r="J10" s="86" t="str">
        <f>'Rekapitulace stavby'!AN8</f>
        <v>17.2.2022</v>
      </c>
      <c r="K10" s="30"/>
      <c r="L10" s="85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34" customFormat="1" ht="10.8" customHeight="1">
      <c r="A11" s="30"/>
      <c r="B11" s="31"/>
      <c r="C11" s="30"/>
      <c r="D11" s="30"/>
      <c r="E11" s="30"/>
      <c r="F11" s="30"/>
      <c r="G11" s="30"/>
      <c r="H11" s="30"/>
      <c r="I11" s="30"/>
      <c r="J11" s="30"/>
      <c r="K11" s="30"/>
      <c r="L11" s="85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34" customFormat="1" ht="12" customHeight="1">
      <c r="A12" s="30"/>
      <c r="B12" s="31"/>
      <c r="C12" s="30"/>
      <c r="D12" s="25" t="s">
        <v>23</v>
      </c>
      <c r="E12" s="30"/>
      <c r="F12" s="30"/>
      <c r="G12" s="30"/>
      <c r="H12" s="30"/>
      <c r="I12" s="25" t="s">
        <v>24</v>
      </c>
      <c r="J12" s="26"/>
      <c r="K12" s="30"/>
      <c r="L12" s="85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34" customFormat="1" ht="18" customHeight="1">
      <c r="A13" s="30"/>
      <c r="B13" s="31"/>
      <c r="C13" s="30"/>
      <c r="D13" s="30"/>
      <c r="E13" s="26" t="s">
        <v>25</v>
      </c>
      <c r="F13" s="30"/>
      <c r="G13" s="30"/>
      <c r="H13" s="30"/>
      <c r="I13" s="25" t="s">
        <v>26</v>
      </c>
      <c r="J13" s="26"/>
      <c r="K13" s="30"/>
      <c r="L13" s="85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34" customFormat="1" ht="6.9" customHeight="1">
      <c r="A14" s="30"/>
      <c r="B14" s="31"/>
      <c r="C14" s="30"/>
      <c r="D14" s="30"/>
      <c r="E14" s="30"/>
      <c r="F14" s="30"/>
      <c r="G14" s="30"/>
      <c r="H14" s="30"/>
      <c r="I14" s="30"/>
      <c r="J14" s="30"/>
      <c r="K14" s="30"/>
      <c r="L14" s="85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34" customFormat="1" ht="12" customHeight="1">
      <c r="A15" s="30"/>
      <c r="B15" s="31"/>
      <c r="C15" s="30"/>
      <c r="D15" s="25" t="s">
        <v>27</v>
      </c>
      <c r="E15" s="30"/>
      <c r="F15" s="30"/>
      <c r="G15" s="30"/>
      <c r="H15" s="30"/>
      <c r="I15" s="25" t="s">
        <v>24</v>
      </c>
      <c r="J15" s="27" t="str">
        <f>'Rekapitulace stavby'!AN13</f>
        <v>Vyplň údaj</v>
      </c>
      <c r="K15" s="30"/>
      <c r="L15" s="85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34" customFormat="1" ht="18" customHeight="1">
      <c r="A16" s="30"/>
      <c r="B16" s="31"/>
      <c r="C16" s="30"/>
      <c r="D16" s="30"/>
      <c r="E16" s="269" t="str">
        <f>'Rekapitulace stavby'!E14</f>
        <v>Vyplň údaj</v>
      </c>
      <c r="F16" s="269"/>
      <c r="G16" s="269"/>
      <c r="H16" s="269"/>
      <c r="I16" s="25" t="s">
        <v>26</v>
      </c>
      <c r="J16" s="27" t="str">
        <f>'Rekapitulace stavby'!AN14</f>
        <v>Vyplň údaj</v>
      </c>
      <c r="K16" s="30"/>
      <c r="L16" s="85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34" customFormat="1" ht="6.9" customHeight="1">
      <c r="A17" s="30"/>
      <c r="B17" s="31"/>
      <c r="C17" s="30"/>
      <c r="D17" s="30"/>
      <c r="E17" s="30"/>
      <c r="F17" s="30"/>
      <c r="G17" s="30"/>
      <c r="H17" s="30"/>
      <c r="I17" s="30"/>
      <c r="J17" s="30"/>
      <c r="K17" s="30"/>
      <c r="L17" s="85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34" customFormat="1" ht="12" customHeight="1">
      <c r="A18" s="30"/>
      <c r="B18" s="31"/>
      <c r="C18" s="30"/>
      <c r="D18" s="25" t="s">
        <v>29</v>
      </c>
      <c r="E18" s="30"/>
      <c r="F18" s="30"/>
      <c r="G18" s="30"/>
      <c r="H18" s="30"/>
      <c r="I18" s="25" t="s">
        <v>24</v>
      </c>
      <c r="J18" s="26"/>
      <c r="K18" s="30"/>
      <c r="L18" s="85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34" customFormat="1" ht="18" customHeight="1">
      <c r="A19" s="30"/>
      <c r="B19" s="31"/>
      <c r="C19" s="30"/>
      <c r="D19" s="30"/>
      <c r="E19" s="26" t="s">
        <v>30</v>
      </c>
      <c r="F19" s="30"/>
      <c r="G19" s="30"/>
      <c r="H19" s="30"/>
      <c r="I19" s="25" t="s">
        <v>26</v>
      </c>
      <c r="J19" s="26"/>
      <c r="K19" s="30"/>
      <c r="L19" s="85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34" customFormat="1" ht="6.9" customHeight="1">
      <c r="A20" s="30"/>
      <c r="B20" s="31"/>
      <c r="C20" s="30"/>
      <c r="D20" s="30"/>
      <c r="E20" s="30"/>
      <c r="F20" s="30"/>
      <c r="G20" s="30"/>
      <c r="H20" s="30"/>
      <c r="I20" s="30"/>
      <c r="J20" s="30"/>
      <c r="K20" s="30"/>
      <c r="L20" s="85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34" customFormat="1" ht="12" customHeight="1">
      <c r="A21" s="30"/>
      <c r="B21" s="31"/>
      <c r="C21" s="30"/>
      <c r="D21" s="25" t="s">
        <v>32</v>
      </c>
      <c r="E21" s="30"/>
      <c r="F21" s="30"/>
      <c r="G21" s="30"/>
      <c r="H21" s="30"/>
      <c r="I21" s="25" t="s">
        <v>24</v>
      </c>
      <c r="J21" s="26"/>
      <c r="K21" s="30"/>
      <c r="L21" s="85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34" customFormat="1" ht="18" customHeight="1">
      <c r="A22" s="30"/>
      <c r="B22" s="31"/>
      <c r="C22" s="30"/>
      <c r="D22" s="30"/>
      <c r="E22" s="26" t="s">
        <v>33</v>
      </c>
      <c r="F22" s="30"/>
      <c r="G22" s="30"/>
      <c r="H22" s="30"/>
      <c r="I22" s="25" t="s">
        <v>26</v>
      </c>
      <c r="J22" s="26"/>
      <c r="K22" s="30"/>
      <c r="L22" s="85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34" customFormat="1" ht="6.9" customHeight="1">
      <c r="A23" s="30"/>
      <c r="B23" s="31"/>
      <c r="C23" s="30"/>
      <c r="D23" s="30"/>
      <c r="E23" s="30"/>
      <c r="F23" s="30"/>
      <c r="G23" s="30"/>
      <c r="H23" s="30"/>
      <c r="I23" s="30"/>
      <c r="J23" s="30"/>
      <c r="K23" s="30"/>
      <c r="L23" s="85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34" customFormat="1" ht="12" customHeight="1">
      <c r="A24" s="30"/>
      <c r="B24" s="31"/>
      <c r="C24" s="30"/>
      <c r="D24" s="25" t="s">
        <v>34</v>
      </c>
      <c r="E24" s="30"/>
      <c r="F24" s="30"/>
      <c r="G24" s="30"/>
      <c r="H24" s="30"/>
      <c r="I24" s="30"/>
      <c r="J24" s="30"/>
      <c r="K24" s="30"/>
      <c r="L24" s="85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90" customFormat="1" ht="47.25" customHeight="1">
      <c r="A25" s="87"/>
      <c r="B25" s="88"/>
      <c r="C25" s="87"/>
      <c r="D25" s="87"/>
      <c r="E25" s="9" t="s">
        <v>35</v>
      </c>
      <c r="F25" s="9"/>
      <c r="G25" s="9"/>
      <c r="H25" s="9"/>
      <c r="I25" s="87"/>
      <c r="J25" s="87"/>
      <c r="K25" s="87"/>
      <c r="L25" s="89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</row>
    <row r="26" spans="1:31" s="34" customFormat="1" ht="6.9" customHeight="1">
      <c r="A26" s="30"/>
      <c r="B26" s="31"/>
      <c r="C26" s="30"/>
      <c r="D26" s="30"/>
      <c r="E26" s="30"/>
      <c r="F26" s="30"/>
      <c r="G26" s="30"/>
      <c r="H26" s="30"/>
      <c r="I26" s="30"/>
      <c r="J26" s="30"/>
      <c r="K26" s="30"/>
      <c r="L26" s="85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34" customFormat="1" ht="6.9" customHeight="1">
      <c r="A27" s="30"/>
      <c r="B27" s="31"/>
      <c r="C27" s="30"/>
      <c r="D27" s="61"/>
      <c r="E27" s="61"/>
      <c r="F27" s="61"/>
      <c r="G27" s="61"/>
      <c r="H27" s="61"/>
      <c r="I27" s="61"/>
      <c r="J27" s="61"/>
      <c r="K27" s="61"/>
      <c r="L27" s="85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34" customFormat="1" ht="25.5" customHeight="1">
      <c r="A28" s="30"/>
      <c r="B28" s="31"/>
      <c r="C28" s="30"/>
      <c r="D28" s="91" t="s">
        <v>36</v>
      </c>
      <c r="E28" s="30"/>
      <c r="F28" s="30"/>
      <c r="G28" s="30"/>
      <c r="H28" s="30"/>
      <c r="I28" s="30"/>
      <c r="J28" s="92">
        <f>ROUND(J83, 2)</f>
        <v>0</v>
      </c>
      <c r="K28" s="30"/>
      <c r="L28" s="85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34" customFormat="1" ht="6.9" customHeight="1">
      <c r="A29" s="30"/>
      <c r="B29" s="31"/>
      <c r="C29" s="30"/>
      <c r="D29" s="61"/>
      <c r="E29" s="61"/>
      <c r="F29" s="61"/>
      <c r="G29" s="61"/>
      <c r="H29" s="61"/>
      <c r="I29" s="61"/>
      <c r="J29" s="61"/>
      <c r="K29" s="61"/>
      <c r="L29" s="85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34" customFormat="1" ht="14.4" customHeight="1">
      <c r="A30" s="30"/>
      <c r="B30" s="31"/>
      <c r="C30" s="30"/>
      <c r="D30" s="30"/>
      <c r="E30" s="30"/>
      <c r="F30" s="93" t="s">
        <v>38</v>
      </c>
      <c r="G30" s="30"/>
      <c r="H30" s="30"/>
      <c r="I30" s="93" t="s">
        <v>37</v>
      </c>
      <c r="J30" s="93" t="s">
        <v>39</v>
      </c>
      <c r="K30" s="30"/>
      <c r="L30" s="85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34" customFormat="1" ht="14.4" customHeight="1">
      <c r="A31" s="30"/>
      <c r="B31" s="31"/>
      <c r="C31" s="30"/>
      <c r="D31" s="94" t="s">
        <v>40</v>
      </c>
      <c r="E31" s="25" t="s">
        <v>41</v>
      </c>
      <c r="F31" s="95">
        <f>ROUND((SUM(BE83:BE144)),  2)</f>
        <v>0</v>
      </c>
      <c r="G31" s="30"/>
      <c r="H31" s="30"/>
      <c r="I31" s="96">
        <v>0.21</v>
      </c>
      <c r="J31" s="95">
        <f>ROUND(((SUM(BE83:BE144))*I31),  2)</f>
        <v>0</v>
      </c>
      <c r="K31" s="30"/>
      <c r="L31" s="85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34" customFormat="1" ht="14.4" customHeight="1">
      <c r="A32" s="30"/>
      <c r="B32" s="31"/>
      <c r="C32" s="30"/>
      <c r="D32" s="30"/>
      <c r="E32" s="25" t="s">
        <v>42</v>
      </c>
      <c r="F32" s="95">
        <f>ROUND((SUM(BF83:BF144)),  2)</f>
        <v>0</v>
      </c>
      <c r="G32" s="30"/>
      <c r="H32" s="30"/>
      <c r="I32" s="96">
        <v>0.15</v>
      </c>
      <c r="J32" s="95">
        <f>ROUND(((SUM(BF83:BF144))*I32),  2)</f>
        <v>0</v>
      </c>
      <c r="K32" s="30"/>
      <c r="L32" s="85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34" customFormat="1" ht="14.4" hidden="1" customHeight="1">
      <c r="A33" s="30"/>
      <c r="B33" s="31"/>
      <c r="C33" s="30"/>
      <c r="D33" s="30"/>
      <c r="E33" s="25" t="s">
        <v>43</v>
      </c>
      <c r="F33" s="95">
        <f>ROUND((SUM(BG83:BG144)),  2)</f>
        <v>0</v>
      </c>
      <c r="G33" s="30"/>
      <c r="H33" s="30"/>
      <c r="I33" s="96">
        <v>0.21</v>
      </c>
      <c r="J33" s="95">
        <f>0</f>
        <v>0</v>
      </c>
      <c r="K33" s="30"/>
      <c r="L33" s="85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34" customFormat="1" ht="14.4" hidden="1" customHeight="1">
      <c r="A34" s="30"/>
      <c r="B34" s="31"/>
      <c r="C34" s="30"/>
      <c r="D34" s="30"/>
      <c r="E34" s="25" t="s">
        <v>44</v>
      </c>
      <c r="F34" s="95">
        <f>ROUND((SUM(BH83:BH144)),  2)</f>
        <v>0</v>
      </c>
      <c r="G34" s="30"/>
      <c r="H34" s="30"/>
      <c r="I34" s="96">
        <v>0.15</v>
      </c>
      <c r="J34" s="95">
        <f>0</f>
        <v>0</v>
      </c>
      <c r="K34" s="30"/>
      <c r="L34" s="85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34" customFormat="1" ht="14.4" hidden="1" customHeight="1">
      <c r="A35" s="30"/>
      <c r="B35" s="31"/>
      <c r="C35" s="30"/>
      <c r="D35" s="30"/>
      <c r="E35" s="25" t="s">
        <v>45</v>
      </c>
      <c r="F35" s="95">
        <f>ROUND((SUM(BI83:BI144)),  2)</f>
        <v>0</v>
      </c>
      <c r="G35" s="30"/>
      <c r="H35" s="30"/>
      <c r="I35" s="96">
        <v>0</v>
      </c>
      <c r="J35" s="95">
        <f>0</f>
        <v>0</v>
      </c>
      <c r="K35" s="30"/>
      <c r="L35" s="85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34" customFormat="1" ht="6.9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85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34" customFormat="1" ht="25.5" customHeight="1">
      <c r="A37" s="30"/>
      <c r="B37" s="31"/>
      <c r="C37" s="97"/>
      <c r="D37" s="98" t="s">
        <v>46</v>
      </c>
      <c r="E37" s="55"/>
      <c r="F37" s="55"/>
      <c r="G37" s="99" t="s">
        <v>47</v>
      </c>
      <c r="H37" s="100" t="s">
        <v>48</v>
      </c>
      <c r="I37" s="55"/>
      <c r="J37" s="101">
        <f>SUM(J28:J35)</f>
        <v>0</v>
      </c>
      <c r="K37" s="102"/>
      <c r="L37" s="85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34" customFormat="1" ht="14.4" customHeight="1">
      <c r="A38" s="30"/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85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42" spans="1:31" s="34" customFormat="1" ht="6.9" customHeight="1">
      <c r="A42" s="30"/>
      <c r="B42" s="43"/>
      <c r="C42" s="44"/>
      <c r="D42" s="44"/>
      <c r="E42" s="44"/>
      <c r="F42" s="44"/>
      <c r="G42" s="44"/>
      <c r="H42" s="44"/>
      <c r="I42" s="44"/>
      <c r="J42" s="44"/>
      <c r="K42" s="44"/>
      <c r="L42" s="85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34" customFormat="1" ht="24.9" customHeight="1">
      <c r="A43" s="30"/>
      <c r="B43" s="31"/>
      <c r="C43" s="20" t="s">
        <v>79</v>
      </c>
      <c r="D43" s="30"/>
      <c r="E43" s="30"/>
      <c r="F43" s="30"/>
      <c r="G43" s="30"/>
      <c r="H43" s="30"/>
      <c r="I43" s="30"/>
      <c r="J43" s="30"/>
      <c r="K43" s="30"/>
      <c r="L43" s="85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34" customFormat="1" ht="6.9" customHeight="1">
      <c r="A44" s="30"/>
      <c r="B44" s="31"/>
      <c r="C44" s="30"/>
      <c r="D44" s="30"/>
      <c r="E44" s="30"/>
      <c r="F44" s="30"/>
      <c r="G44" s="30"/>
      <c r="H44" s="30"/>
      <c r="I44" s="30"/>
      <c r="J44" s="30"/>
      <c r="K44" s="30"/>
      <c r="L44" s="85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34" customFormat="1" ht="12" customHeight="1">
      <c r="A45" s="30"/>
      <c r="B45" s="31"/>
      <c r="C45" s="25" t="s">
        <v>16</v>
      </c>
      <c r="D45" s="30"/>
      <c r="E45" s="30"/>
      <c r="F45" s="30"/>
      <c r="G45" s="30"/>
      <c r="H45" s="30"/>
      <c r="I45" s="30"/>
      <c r="J45" s="30"/>
      <c r="K45" s="30"/>
      <c r="L45" s="85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</row>
    <row r="46" spans="1:31" s="34" customFormat="1" ht="16.5" customHeight="1">
      <c r="A46" s="30"/>
      <c r="B46" s="31"/>
      <c r="C46" s="30"/>
      <c r="D46" s="30"/>
      <c r="E46" s="2" t="str">
        <f>E7</f>
        <v>Cheb, rekonstrukce ulice Kamenná - Přeložka teplovodního rozvodu, Technologie</v>
      </c>
      <c r="F46" s="2"/>
      <c r="G46" s="2"/>
      <c r="H46" s="2"/>
      <c r="I46" s="30"/>
      <c r="J46" s="30"/>
      <c r="K46" s="30"/>
      <c r="L46" s="85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34" customFormat="1" ht="6.9" customHeight="1">
      <c r="A47" s="30"/>
      <c r="B47" s="31"/>
      <c r="C47" s="30"/>
      <c r="D47" s="30"/>
      <c r="E47" s="30"/>
      <c r="F47" s="30"/>
      <c r="G47" s="30"/>
      <c r="H47" s="30"/>
      <c r="I47" s="30"/>
      <c r="J47" s="30"/>
      <c r="K47" s="30"/>
      <c r="L47" s="85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34" customFormat="1" ht="12" customHeight="1">
      <c r="A48" s="30"/>
      <c r="B48" s="31"/>
      <c r="C48" s="25" t="s">
        <v>19</v>
      </c>
      <c r="D48" s="30"/>
      <c r="E48" s="30"/>
      <c r="F48" s="26" t="str">
        <f>F10</f>
        <v>Cheb</v>
      </c>
      <c r="G48" s="30"/>
      <c r="H48" s="30"/>
      <c r="I48" s="25" t="s">
        <v>21</v>
      </c>
      <c r="J48" s="86" t="str">
        <f>IF(J10="","",J10)</f>
        <v>17.2.2022</v>
      </c>
      <c r="K48" s="30"/>
      <c r="L48" s="85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34" customFormat="1" ht="6.9" customHeight="1">
      <c r="A49" s="30"/>
      <c r="B49" s="31"/>
      <c r="C49" s="30"/>
      <c r="D49" s="30"/>
      <c r="E49" s="30"/>
      <c r="F49" s="30"/>
      <c r="G49" s="30"/>
      <c r="H49" s="30"/>
      <c r="I49" s="30"/>
      <c r="J49" s="30"/>
      <c r="K49" s="30"/>
      <c r="L49" s="85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34" customFormat="1" ht="15.15" customHeight="1">
      <c r="A50" s="30"/>
      <c r="B50" s="31"/>
      <c r="C50" s="25" t="s">
        <v>23</v>
      </c>
      <c r="D50" s="30"/>
      <c r="E50" s="30"/>
      <c r="F50" s="26" t="str">
        <f>E13</f>
        <v>Město Cheb, nám. Krále Jiřího z Poděbrad 1/14</v>
      </c>
      <c r="G50" s="30"/>
      <c r="H50" s="30"/>
      <c r="I50" s="25" t="s">
        <v>29</v>
      </c>
      <c r="J50" s="103" t="str">
        <f>E19</f>
        <v>TESINVEST</v>
      </c>
      <c r="K50" s="30"/>
      <c r="L50" s="85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34" customFormat="1" ht="15.15" customHeight="1">
      <c r="A51" s="30"/>
      <c r="B51" s="31"/>
      <c r="C51" s="25" t="s">
        <v>27</v>
      </c>
      <c r="D51" s="30"/>
      <c r="E51" s="30"/>
      <c r="F51" s="26" t="str">
        <f>IF(E16="","",E16)</f>
        <v>Vyplň údaj</v>
      </c>
      <c r="G51" s="30"/>
      <c r="H51" s="30"/>
      <c r="I51" s="25" t="s">
        <v>32</v>
      </c>
      <c r="J51" s="103" t="str">
        <f>E22</f>
        <v>Václav Bešta</v>
      </c>
      <c r="K51" s="30"/>
      <c r="L51" s="85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</row>
    <row r="52" spans="1:47" s="34" customFormat="1" ht="10.35" customHeight="1">
      <c r="A52" s="30"/>
      <c r="B52" s="31"/>
      <c r="C52" s="30"/>
      <c r="D52" s="30"/>
      <c r="E52" s="30"/>
      <c r="F52" s="30"/>
      <c r="G52" s="30"/>
      <c r="H52" s="30"/>
      <c r="I52" s="30"/>
      <c r="J52" s="30"/>
      <c r="K52" s="30"/>
      <c r="L52" s="85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34" customFormat="1" ht="29.25" customHeight="1">
      <c r="A53" s="30"/>
      <c r="B53" s="31"/>
      <c r="C53" s="104" t="s">
        <v>80</v>
      </c>
      <c r="D53" s="97"/>
      <c r="E53" s="97"/>
      <c r="F53" s="97"/>
      <c r="G53" s="97"/>
      <c r="H53" s="97"/>
      <c r="I53" s="97"/>
      <c r="J53" s="105" t="s">
        <v>81</v>
      </c>
      <c r="K53" s="97"/>
      <c r="L53" s="85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34" customFormat="1" ht="10.35" customHeight="1">
      <c r="A54" s="30"/>
      <c r="B54" s="31"/>
      <c r="C54" s="30"/>
      <c r="D54" s="30"/>
      <c r="E54" s="30"/>
      <c r="F54" s="30"/>
      <c r="G54" s="30"/>
      <c r="H54" s="30"/>
      <c r="I54" s="30"/>
      <c r="J54" s="30"/>
      <c r="K54" s="30"/>
      <c r="L54" s="85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34" customFormat="1" ht="22.8" customHeight="1">
      <c r="A55" s="30"/>
      <c r="B55" s="31"/>
      <c r="C55" s="106" t="s">
        <v>68</v>
      </c>
      <c r="D55" s="30"/>
      <c r="E55" s="30"/>
      <c r="F55" s="30"/>
      <c r="G55" s="30"/>
      <c r="H55" s="30"/>
      <c r="I55" s="30"/>
      <c r="J55" s="92">
        <f>J83</f>
        <v>0</v>
      </c>
      <c r="K55" s="30"/>
      <c r="L55" s="85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U55" s="16" t="s">
        <v>82</v>
      </c>
    </row>
    <row r="56" spans="1:47" s="107" customFormat="1" ht="24.9" customHeight="1">
      <c r="B56" s="108"/>
      <c r="D56" s="109" t="s">
        <v>83</v>
      </c>
      <c r="E56" s="110"/>
      <c r="F56" s="110"/>
      <c r="G56" s="110"/>
      <c r="H56" s="110"/>
      <c r="I56" s="110"/>
      <c r="J56" s="111">
        <f>J84</f>
        <v>0</v>
      </c>
      <c r="L56" s="108"/>
    </row>
    <row r="57" spans="1:47" s="112" customFormat="1" ht="19.95" customHeight="1">
      <c r="B57" s="113"/>
      <c r="D57" s="114" t="s">
        <v>84</v>
      </c>
      <c r="E57" s="115"/>
      <c r="F57" s="115"/>
      <c r="G57" s="115"/>
      <c r="H57" s="115"/>
      <c r="I57" s="115"/>
      <c r="J57" s="116">
        <f>J85</f>
        <v>0</v>
      </c>
      <c r="L57" s="113"/>
    </row>
    <row r="58" spans="1:47" s="107" customFormat="1" ht="24.9" customHeight="1">
      <c r="B58" s="108"/>
      <c r="D58" s="109" t="s">
        <v>85</v>
      </c>
      <c r="E58" s="110"/>
      <c r="F58" s="110"/>
      <c r="G58" s="110"/>
      <c r="H58" s="110"/>
      <c r="I58" s="110"/>
      <c r="J58" s="111">
        <f>J104</f>
        <v>0</v>
      </c>
      <c r="L58" s="108"/>
    </row>
    <row r="59" spans="1:47" s="112" customFormat="1" ht="19.95" customHeight="1">
      <c r="B59" s="113"/>
      <c r="D59" s="114" t="s">
        <v>86</v>
      </c>
      <c r="E59" s="115"/>
      <c r="F59" s="115"/>
      <c r="G59" s="115"/>
      <c r="H59" s="115"/>
      <c r="I59" s="115"/>
      <c r="J59" s="116">
        <f>J105</f>
        <v>0</v>
      </c>
      <c r="L59" s="113"/>
    </row>
    <row r="60" spans="1:47" s="112" customFormat="1" ht="19.95" customHeight="1">
      <c r="B60" s="113"/>
      <c r="D60" s="114" t="s">
        <v>87</v>
      </c>
      <c r="E60" s="115"/>
      <c r="F60" s="115"/>
      <c r="G60" s="115"/>
      <c r="H60" s="115"/>
      <c r="I60" s="115"/>
      <c r="J60" s="116">
        <f>J118</f>
        <v>0</v>
      </c>
      <c r="L60" s="113"/>
    </row>
    <row r="61" spans="1:47" s="112" customFormat="1" ht="19.95" customHeight="1">
      <c r="B61" s="113"/>
      <c r="D61" s="114" t="s">
        <v>88</v>
      </c>
      <c r="E61" s="115"/>
      <c r="F61" s="115"/>
      <c r="G61" s="115"/>
      <c r="H61" s="115"/>
      <c r="I61" s="115"/>
      <c r="J61" s="116">
        <f>J122</f>
        <v>0</v>
      </c>
      <c r="L61" s="113"/>
    </row>
    <row r="62" spans="1:47" s="112" customFormat="1" ht="19.95" customHeight="1">
      <c r="B62" s="113"/>
      <c r="D62" s="114" t="s">
        <v>89</v>
      </c>
      <c r="E62" s="115"/>
      <c r="F62" s="115"/>
      <c r="G62" s="115"/>
      <c r="H62" s="115"/>
      <c r="I62" s="115"/>
      <c r="J62" s="116">
        <f>J126</f>
        <v>0</v>
      </c>
      <c r="L62" s="113"/>
    </row>
    <row r="63" spans="1:47" s="107" customFormat="1" ht="24.9" customHeight="1">
      <c r="B63" s="108"/>
      <c r="D63" s="109" t="s">
        <v>90</v>
      </c>
      <c r="E63" s="110"/>
      <c r="F63" s="110"/>
      <c r="G63" s="110"/>
      <c r="H63" s="110"/>
      <c r="I63" s="110"/>
      <c r="J63" s="111">
        <f>J129</f>
        <v>0</v>
      </c>
      <c r="L63" s="108"/>
    </row>
    <row r="64" spans="1:47" s="112" customFormat="1" ht="19.95" customHeight="1">
      <c r="B64" s="113"/>
      <c r="D64" s="114" t="s">
        <v>91</v>
      </c>
      <c r="E64" s="115"/>
      <c r="F64" s="115"/>
      <c r="G64" s="115"/>
      <c r="H64" s="115"/>
      <c r="I64" s="115"/>
      <c r="J64" s="116">
        <f>J130</f>
        <v>0</v>
      </c>
      <c r="L64" s="113"/>
    </row>
    <row r="65" spans="1:31" s="112" customFormat="1" ht="19.95" customHeight="1">
      <c r="B65" s="113"/>
      <c r="D65" s="114" t="s">
        <v>92</v>
      </c>
      <c r="E65" s="115"/>
      <c r="F65" s="115"/>
      <c r="G65" s="115"/>
      <c r="H65" s="115"/>
      <c r="I65" s="115"/>
      <c r="J65" s="116">
        <f>J138</f>
        <v>0</v>
      </c>
      <c r="L65" s="113"/>
    </row>
    <row r="66" spans="1:31" s="34" customFormat="1" ht="21.9" customHeight="1">
      <c r="A66" s="30"/>
      <c r="B66" s="31"/>
      <c r="C66" s="30"/>
      <c r="D66" s="30"/>
      <c r="E66" s="30"/>
      <c r="F66" s="30"/>
      <c r="G66" s="30"/>
      <c r="H66" s="30"/>
      <c r="I66" s="30"/>
      <c r="J66" s="30"/>
      <c r="K66" s="30"/>
      <c r="L66" s="85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</row>
    <row r="67" spans="1:31" s="34" customFormat="1" ht="6.9" customHeight="1">
      <c r="A67" s="3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85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</row>
    <row r="71" spans="1:31" s="34" customFormat="1" ht="6.9" customHeight="1">
      <c r="A71" s="30"/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85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31" s="34" customFormat="1" ht="24.9" customHeight="1">
      <c r="A72" s="30"/>
      <c r="B72" s="31"/>
      <c r="C72" s="20" t="s">
        <v>93</v>
      </c>
      <c r="D72" s="30"/>
      <c r="E72" s="30"/>
      <c r="F72" s="30"/>
      <c r="G72" s="30"/>
      <c r="H72" s="30"/>
      <c r="I72" s="30"/>
      <c r="J72" s="30"/>
      <c r="K72" s="30"/>
      <c r="L72" s="85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1:31" s="34" customFormat="1" ht="6.9" customHeight="1">
      <c r="A73" s="30"/>
      <c r="B73" s="31"/>
      <c r="C73" s="30"/>
      <c r="D73" s="30"/>
      <c r="E73" s="30"/>
      <c r="F73" s="30"/>
      <c r="G73" s="30"/>
      <c r="H73" s="30"/>
      <c r="I73" s="30"/>
      <c r="J73" s="30"/>
      <c r="K73" s="30"/>
      <c r="L73" s="85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31" s="34" customFormat="1" ht="12" customHeight="1">
      <c r="A74" s="30"/>
      <c r="B74" s="31"/>
      <c r="C74" s="25" t="s">
        <v>16</v>
      </c>
      <c r="D74" s="30"/>
      <c r="E74" s="30"/>
      <c r="F74" s="30"/>
      <c r="G74" s="30"/>
      <c r="H74" s="30"/>
      <c r="I74" s="30"/>
      <c r="J74" s="30"/>
      <c r="K74" s="30"/>
      <c r="L74" s="85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</row>
    <row r="75" spans="1:31" s="34" customFormat="1" ht="16.5" customHeight="1">
      <c r="A75" s="30"/>
      <c r="B75" s="31"/>
      <c r="C75" s="30"/>
      <c r="D75" s="30"/>
      <c r="E75" s="2" t="str">
        <f>E7</f>
        <v>Cheb, rekonstrukce ulice Kamenná - Přeložka teplovodního rozvodu, Technologie</v>
      </c>
      <c r="F75" s="2"/>
      <c r="G75" s="2"/>
      <c r="H75" s="2"/>
      <c r="I75" s="30"/>
      <c r="J75" s="30"/>
      <c r="K75" s="30"/>
      <c r="L75" s="85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 s="34" customFormat="1" ht="6.9" customHeigh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85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34" customFormat="1" ht="12" customHeight="1">
      <c r="A77" s="30"/>
      <c r="B77" s="31"/>
      <c r="C77" s="25" t="s">
        <v>19</v>
      </c>
      <c r="D77" s="30"/>
      <c r="E77" s="30"/>
      <c r="F77" s="26" t="str">
        <f>F10</f>
        <v>Cheb</v>
      </c>
      <c r="G77" s="30"/>
      <c r="H77" s="30"/>
      <c r="I77" s="25" t="s">
        <v>21</v>
      </c>
      <c r="J77" s="86" t="str">
        <f>IF(J10="","",J10)</f>
        <v>17.2.2022</v>
      </c>
      <c r="K77" s="30"/>
      <c r="L77" s="85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s="34" customFormat="1" ht="6.9" customHeight="1">
      <c r="A78" s="30"/>
      <c r="B78" s="31"/>
      <c r="C78" s="30"/>
      <c r="D78" s="30"/>
      <c r="E78" s="30"/>
      <c r="F78" s="30"/>
      <c r="G78" s="30"/>
      <c r="H78" s="30"/>
      <c r="I78" s="30"/>
      <c r="J78" s="30"/>
      <c r="K78" s="30"/>
      <c r="L78" s="85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34" customFormat="1" ht="15.15" customHeight="1">
      <c r="A79" s="30"/>
      <c r="B79" s="31"/>
      <c r="C79" s="25" t="s">
        <v>23</v>
      </c>
      <c r="D79" s="30"/>
      <c r="E79" s="30"/>
      <c r="F79" s="26" t="str">
        <f>E13</f>
        <v>Město Cheb, nám. Krále Jiřího z Poděbrad 1/14</v>
      </c>
      <c r="G79" s="30"/>
      <c r="H79" s="30"/>
      <c r="I79" s="25" t="s">
        <v>29</v>
      </c>
      <c r="J79" s="103" t="str">
        <f>E19</f>
        <v>TESINVEST</v>
      </c>
      <c r="K79" s="30"/>
      <c r="L79" s="85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34" customFormat="1" ht="15.15" customHeight="1">
      <c r="A80" s="30"/>
      <c r="B80" s="31"/>
      <c r="C80" s="25" t="s">
        <v>27</v>
      </c>
      <c r="D80" s="30"/>
      <c r="E80" s="30"/>
      <c r="F80" s="26" t="str">
        <f>IF(E16="","",E16)</f>
        <v>Vyplň údaj</v>
      </c>
      <c r="G80" s="30"/>
      <c r="H80" s="30"/>
      <c r="I80" s="25" t="s">
        <v>32</v>
      </c>
      <c r="J80" s="103" t="str">
        <f>E22</f>
        <v>Václav Bešta</v>
      </c>
      <c r="K80" s="30"/>
      <c r="L80" s="85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65" s="34" customFormat="1" ht="10.35" customHeight="1">
      <c r="A81" s="30"/>
      <c r="B81" s="31"/>
      <c r="C81" s="30"/>
      <c r="D81" s="30"/>
      <c r="E81" s="30"/>
      <c r="F81" s="30"/>
      <c r="G81" s="30"/>
      <c r="H81" s="30"/>
      <c r="I81" s="30"/>
      <c r="J81" s="30"/>
      <c r="K81" s="30"/>
      <c r="L81" s="85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65" s="123" customFormat="1" ht="29.25" customHeight="1">
      <c r="A82" s="117"/>
      <c r="B82" s="118"/>
      <c r="C82" s="119" t="s">
        <v>94</v>
      </c>
      <c r="D82" s="120" t="s">
        <v>55</v>
      </c>
      <c r="E82" s="120" t="s">
        <v>51</v>
      </c>
      <c r="F82" s="120" t="s">
        <v>52</v>
      </c>
      <c r="G82" s="120" t="s">
        <v>95</v>
      </c>
      <c r="H82" s="120" t="s">
        <v>96</v>
      </c>
      <c r="I82" s="120" t="s">
        <v>97</v>
      </c>
      <c r="J82" s="120" t="s">
        <v>81</v>
      </c>
      <c r="K82" s="121" t="s">
        <v>98</v>
      </c>
      <c r="L82" s="122"/>
      <c r="M82" s="57"/>
      <c r="N82" s="58" t="s">
        <v>40</v>
      </c>
      <c r="O82" s="58" t="s">
        <v>99</v>
      </c>
      <c r="P82" s="58" t="s">
        <v>100</v>
      </c>
      <c r="Q82" s="58" t="s">
        <v>101</v>
      </c>
      <c r="R82" s="58" t="s">
        <v>102</v>
      </c>
      <c r="S82" s="58" t="s">
        <v>103</v>
      </c>
      <c r="T82" s="59" t="s">
        <v>104</v>
      </c>
      <c r="U82" s="117"/>
      <c r="V82" s="117"/>
      <c r="W82" s="117"/>
      <c r="X82" s="117"/>
      <c r="Y82" s="117"/>
      <c r="Z82" s="117"/>
      <c r="AA82" s="117"/>
      <c r="AB82" s="117"/>
      <c r="AC82" s="117"/>
      <c r="AD82" s="117"/>
      <c r="AE82" s="117"/>
    </row>
    <row r="83" spans="1:65" s="34" customFormat="1" ht="22.8" customHeight="1">
      <c r="A83" s="30"/>
      <c r="B83" s="31"/>
      <c r="C83" s="65" t="s">
        <v>105</v>
      </c>
      <c r="D83" s="30"/>
      <c r="E83" s="30"/>
      <c r="F83" s="30"/>
      <c r="G83" s="30"/>
      <c r="H83" s="30"/>
      <c r="I83" s="30"/>
      <c r="J83" s="124">
        <f>BK83</f>
        <v>0</v>
      </c>
      <c r="K83" s="30"/>
      <c r="L83" s="31"/>
      <c r="M83" s="60"/>
      <c r="N83" s="51"/>
      <c r="O83" s="61"/>
      <c r="P83" s="125">
        <f>P84+P104+P129</f>
        <v>0</v>
      </c>
      <c r="Q83" s="61"/>
      <c r="R83" s="125">
        <f>R84+R104+R129</f>
        <v>0.85472823539999998</v>
      </c>
      <c r="S83" s="61"/>
      <c r="T83" s="126">
        <f>T84+T104+T129</f>
        <v>0</v>
      </c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T83" s="16" t="s">
        <v>69</v>
      </c>
      <c r="AU83" s="16" t="s">
        <v>82</v>
      </c>
      <c r="BK83" s="127">
        <f>BK84+BK104+BK129</f>
        <v>0</v>
      </c>
    </row>
    <row r="84" spans="1:65" s="128" customFormat="1" ht="25.95" customHeight="1">
      <c r="B84" s="129"/>
      <c r="D84" s="130" t="s">
        <v>69</v>
      </c>
      <c r="E84" s="131" t="s">
        <v>106</v>
      </c>
      <c r="F84" s="131" t="s">
        <v>107</v>
      </c>
      <c r="I84" s="132"/>
      <c r="J84" s="133">
        <f>BK84</f>
        <v>0</v>
      </c>
      <c r="L84" s="129"/>
      <c r="M84" s="134"/>
      <c r="N84" s="135"/>
      <c r="O84" s="135"/>
      <c r="P84" s="136">
        <f>P85</f>
        <v>0</v>
      </c>
      <c r="Q84" s="135"/>
      <c r="R84" s="136">
        <f>R85</f>
        <v>0.24834766</v>
      </c>
      <c r="S84" s="135"/>
      <c r="T84" s="137">
        <f>T85</f>
        <v>0</v>
      </c>
      <c r="AR84" s="130" t="s">
        <v>75</v>
      </c>
      <c r="AT84" s="138" t="s">
        <v>69</v>
      </c>
      <c r="AU84" s="138" t="s">
        <v>70</v>
      </c>
      <c r="AY84" s="130" t="s">
        <v>108</v>
      </c>
      <c r="BK84" s="139">
        <f>BK85</f>
        <v>0</v>
      </c>
    </row>
    <row r="85" spans="1:65" s="128" customFormat="1" ht="22.8" customHeight="1">
      <c r="B85" s="129"/>
      <c r="D85" s="130" t="s">
        <v>69</v>
      </c>
      <c r="E85" s="140" t="s">
        <v>109</v>
      </c>
      <c r="F85" s="140" t="s">
        <v>110</v>
      </c>
      <c r="I85" s="132"/>
      <c r="J85" s="141">
        <f>BK85</f>
        <v>0</v>
      </c>
      <c r="L85" s="129"/>
      <c r="M85" s="134"/>
      <c r="N85" s="135"/>
      <c r="O85" s="135"/>
      <c r="P85" s="136">
        <f>SUM(P86:P103)</f>
        <v>0</v>
      </c>
      <c r="Q85" s="135"/>
      <c r="R85" s="136">
        <f>SUM(R86:R103)</f>
        <v>0.24834766</v>
      </c>
      <c r="S85" s="135"/>
      <c r="T85" s="137">
        <f>SUM(T86:T103)</f>
        <v>0</v>
      </c>
      <c r="AR85" s="130" t="s">
        <v>75</v>
      </c>
      <c r="AT85" s="138" t="s">
        <v>69</v>
      </c>
      <c r="AU85" s="138" t="s">
        <v>75</v>
      </c>
      <c r="AY85" s="130" t="s">
        <v>108</v>
      </c>
      <c r="BK85" s="139">
        <f>SUM(BK86:BK103)</f>
        <v>0</v>
      </c>
    </row>
    <row r="86" spans="1:65" s="34" customFormat="1" ht="16.5" customHeight="1">
      <c r="A86" s="30"/>
      <c r="B86" s="142"/>
      <c r="C86" s="143" t="s">
        <v>75</v>
      </c>
      <c r="D86" s="143" t="s">
        <v>111</v>
      </c>
      <c r="E86" s="144" t="s">
        <v>112</v>
      </c>
      <c r="F86" s="145" t="s">
        <v>113</v>
      </c>
      <c r="G86" s="146" t="s">
        <v>114</v>
      </c>
      <c r="H86" s="147">
        <v>109</v>
      </c>
      <c r="I86" s="148"/>
      <c r="J86" s="149">
        <f>ROUND(I86*H86,2)</f>
        <v>0</v>
      </c>
      <c r="K86" s="145" t="s">
        <v>115</v>
      </c>
      <c r="L86" s="31"/>
      <c r="M86" s="150"/>
      <c r="N86" s="151" t="s">
        <v>41</v>
      </c>
      <c r="O86" s="53"/>
      <c r="P86" s="152">
        <f>O86*H86</f>
        <v>0</v>
      </c>
      <c r="Q86" s="152">
        <v>4.2734000000000001E-4</v>
      </c>
      <c r="R86" s="152">
        <f>Q86*H86</f>
        <v>4.658006E-2</v>
      </c>
      <c r="S86" s="152">
        <v>0</v>
      </c>
      <c r="T86" s="153">
        <f>S86*H86</f>
        <v>0</v>
      </c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R86" s="154" t="s">
        <v>116</v>
      </c>
      <c r="AT86" s="154" t="s">
        <v>111</v>
      </c>
      <c r="AU86" s="154" t="s">
        <v>77</v>
      </c>
      <c r="AY86" s="16" t="s">
        <v>108</v>
      </c>
      <c r="BE86" s="155">
        <f>IF(N86="základní",J86,0)</f>
        <v>0</v>
      </c>
      <c r="BF86" s="155">
        <f>IF(N86="snížená",J86,0)</f>
        <v>0</v>
      </c>
      <c r="BG86" s="155">
        <f>IF(N86="zákl. přenesená",J86,0)</f>
        <v>0</v>
      </c>
      <c r="BH86" s="155">
        <f>IF(N86="sníž. přenesená",J86,0)</f>
        <v>0</v>
      </c>
      <c r="BI86" s="155">
        <f>IF(N86="nulová",J86,0)</f>
        <v>0</v>
      </c>
      <c r="BJ86" s="16" t="s">
        <v>75</v>
      </c>
      <c r="BK86" s="155">
        <f>ROUND(I86*H86,2)</f>
        <v>0</v>
      </c>
      <c r="BL86" s="16" t="s">
        <v>116</v>
      </c>
      <c r="BM86" s="154" t="s">
        <v>117</v>
      </c>
    </row>
    <row r="87" spans="1:65" s="34" customFormat="1">
      <c r="A87" s="30"/>
      <c r="B87" s="31"/>
      <c r="C87" s="30"/>
      <c r="D87" s="156" t="s">
        <v>118</v>
      </c>
      <c r="E87" s="30"/>
      <c r="F87" s="157" t="s">
        <v>119</v>
      </c>
      <c r="G87" s="30"/>
      <c r="H87" s="30"/>
      <c r="I87" s="158"/>
      <c r="J87" s="30"/>
      <c r="K87" s="30"/>
      <c r="L87" s="31"/>
      <c r="M87" s="159"/>
      <c r="N87" s="160"/>
      <c r="O87" s="53"/>
      <c r="P87" s="53"/>
      <c r="Q87" s="53"/>
      <c r="R87" s="53"/>
      <c r="S87" s="53"/>
      <c r="T87" s="54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T87" s="16" t="s">
        <v>118</v>
      </c>
      <c r="AU87" s="16" t="s">
        <v>77</v>
      </c>
    </row>
    <row r="88" spans="1:65" s="34" customFormat="1" ht="16.5" customHeight="1">
      <c r="A88" s="30"/>
      <c r="B88" s="142"/>
      <c r="C88" s="161" t="s">
        <v>77</v>
      </c>
      <c r="D88" s="161" t="s">
        <v>120</v>
      </c>
      <c r="E88" s="162" t="s">
        <v>121</v>
      </c>
      <c r="F88" s="163" t="s">
        <v>122</v>
      </c>
      <c r="G88" s="164" t="s">
        <v>123</v>
      </c>
      <c r="H88" s="165">
        <v>1</v>
      </c>
      <c r="I88" s="166"/>
      <c r="J88" s="167">
        <f>ROUND(I88*H88,2)</f>
        <v>0</v>
      </c>
      <c r="K88" s="163" t="s">
        <v>115</v>
      </c>
      <c r="L88" s="168"/>
      <c r="M88" s="169"/>
      <c r="N88" s="170" t="s">
        <v>41</v>
      </c>
      <c r="O88" s="53"/>
      <c r="P88" s="152">
        <f>O88*H88</f>
        <v>0</v>
      </c>
      <c r="Q88" s="152">
        <v>2.5729999999999999E-2</v>
      </c>
      <c r="R88" s="152">
        <f>Q88*H88</f>
        <v>2.5729999999999999E-2</v>
      </c>
      <c r="S88" s="152">
        <v>0</v>
      </c>
      <c r="T88" s="153">
        <f>S88*H88</f>
        <v>0</v>
      </c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R88" s="154" t="s">
        <v>109</v>
      </c>
      <c r="AT88" s="154" t="s">
        <v>120</v>
      </c>
      <c r="AU88" s="154" t="s">
        <v>77</v>
      </c>
      <c r="AY88" s="16" t="s">
        <v>108</v>
      </c>
      <c r="BE88" s="155">
        <f>IF(N88="základní",J88,0)</f>
        <v>0</v>
      </c>
      <c r="BF88" s="155">
        <f>IF(N88="snížená",J88,0)</f>
        <v>0</v>
      </c>
      <c r="BG88" s="155">
        <f>IF(N88="zákl. přenesená",J88,0)</f>
        <v>0</v>
      </c>
      <c r="BH88" s="155">
        <f>IF(N88="sníž. přenesená",J88,0)</f>
        <v>0</v>
      </c>
      <c r="BI88" s="155">
        <f>IF(N88="nulová",J88,0)</f>
        <v>0</v>
      </c>
      <c r="BJ88" s="16" t="s">
        <v>75</v>
      </c>
      <c r="BK88" s="155">
        <f>ROUND(I88*H88,2)</f>
        <v>0</v>
      </c>
      <c r="BL88" s="16" t="s">
        <v>116</v>
      </c>
      <c r="BM88" s="154" t="s">
        <v>124</v>
      </c>
    </row>
    <row r="89" spans="1:65" s="34" customFormat="1" ht="147" customHeight="1">
      <c r="A89" s="30"/>
      <c r="B89" s="31"/>
      <c r="C89" s="30"/>
      <c r="D89" s="171" t="s">
        <v>125</v>
      </c>
      <c r="E89" s="30"/>
      <c r="F89" s="172" t="s">
        <v>126</v>
      </c>
      <c r="G89" s="30"/>
      <c r="H89" s="30"/>
      <c r="I89" s="158"/>
      <c r="J89" s="30"/>
      <c r="K89" s="30"/>
      <c r="L89" s="31"/>
      <c r="M89" s="159"/>
      <c r="N89" s="160"/>
      <c r="O89" s="53"/>
      <c r="P89" s="53"/>
      <c r="Q89" s="53"/>
      <c r="R89" s="53"/>
      <c r="S89" s="53"/>
      <c r="T89" s="54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T89" s="16" t="s">
        <v>125</v>
      </c>
      <c r="AU89" s="16" t="s">
        <v>77</v>
      </c>
    </row>
    <row r="90" spans="1:65" s="34" customFormat="1" ht="16.5" customHeight="1">
      <c r="A90" s="30"/>
      <c r="B90" s="142"/>
      <c r="C90" s="161" t="s">
        <v>127</v>
      </c>
      <c r="D90" s="161" t="s">
        <v>120</v>
      </c>
      <c r="E90" s="162" t="s">
        <v>128</v>
      </c>
      <c r="F90" s="163" t="s">
        <v>129</v>
      </c>
      <c r="G90" s="164" t="s">
        <v>114</v>
      </c>
      <c r="H90" s="165">
        <v>100</v>
      </c>
      <c r="I90" s="166"/>
      <c r="J90" s="167">
        <f>ROUND(I90*H90,2)</f>
        <v>0</v>
      </c>
      <c r="K90" s="163"/>
      <c r="L90" s="168"/>
      <c r="M90" s="169"/>
      <c r="N90" s="170" t="s">
        <v>41</v>
      </c>
      <c r="O90" s="53"/>
      <c r="P90" s="152">
        <f>O90*H90</f>
        <v>0</v>
      </c>
      <c r="Q90" s="152">
        <v>0</v>
      </c>
      <c r="R90" s="152">
        <f>Q90*H90</f>
        <v>0</v>
      </c>
      <c r="S90" s="152">
        <v>0</v>
      </c>
      <c r="T90" s="153">
        <f>S90*H90</f>
        <v>0</v>
      </c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R90" s="154" t="s">
        <v>109</v>
      </c>
      <c r="AT90" s="154" t="s">
        <v>120</v>
      </c>
      <c r="AU90" s="154" t="s">
        <v>77</v>
      </c>
      <c r="AY90" s="16" t="s">
        <v>108</v>
      </c>
      <c r="BE90" s="155">
        <f>IF(N90="základní",J90,0)</f>
        <v>0</v>
      </c>
      <c r="BF90" s="155">
        <f>IF(N90="snížená",J90,0)</f>
        <v>0</v>
      </c>
      <c r="BG90" s="155">
        <f>IF(N90="zákl. přenesená",J90,0)</f>
        <v>0</v>
      </c>
      <c r="BH90" s="155">
        <f>IF(N90="sníž. přenesená",J90,0)</f>
        <v>0</v>
      </c>
      <c r="BI90" s="155">
        <f>IF(N90="nulová",J90,0)</f>
        <v>0</v>
      </c>
      <c r="BJ90" s="16" t="s">
        <v>75</v>
      </c>
      <c r="BK90" s="155">
        <f>ROUND(I90*H90,2)</f>
        <v>0</v>
      </c>
      <c r="BL90" s="16" t="s">
        <v>116</v>
      </c>
      <c r="BM90" s="154" t="s">
        <v>130</v>
      </c>
    </row>
    <row r="91" spans="1:65" s="34" customFormat="1" ht="16.5" customHeight="1">
      <c r="A91" s="30"/>
      <c r="B91" s="142"/>
      <c r="C91" s="143" t="s">
        <v>116</v>
      </c>
      <c r="D91" s="143" t="s">
        <v>111</v>
      </c>
      <c r="E91" s="144" t="s">
        <v>131</v>
      </c>
      <c r="F91" s="145" t="s">
        <v>132</v>
      </c>
      <c r="G91" s="146" t="s">
        <v>133</v>
      </c>
      <c r="H91" s="147">
        <v>28</v>
      </c>
      <c r="I91" s="148"/>
      <c r="J91" s="149">
        <f>ROUND(I91*H91,2)</f>
        <v>0</v>
      </c>
      <c r="K91" s="145" t="s">
        <v>115</v>
      </c>
      <c r="L91" s="31"/>
      <c r="M91" s="150"/>
      <c r="N91" s="151" t="s">
        <v>41</v>
      </c>
      <c r="O91" s="53"/>
      <c r="P91" s="152">
        <f>O91*H91</f>
        <v>0</v>
      </c>
      <c r="Q91" s="152">
        <v>2.4019200000000001E-3</v>
      </c>
      <c r="R91" s="152">
        <f>Q91*H91</f>
        <v>6.7253759999999996E-2</v>
      </c>
      <c r="S91" s="152">
        <v>0</v>
      </c>
      <c r="T91" s="153">
        <f>S91*H91</f>
        <v>0</v>
      </c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R91" s="154" t="s">
        <v>116</v>
      </c>
      <c r="AT91" s="154" t="s">
        <v>111</v>
      </c>
      <c r="AU91" s="154" t="s">
        <v>77</v>
      </c>
      <c r="AY91" s="16" t="s">
        <v>108</v>
      </c>
      <c r="BE91" s="155">
        <f>IF(N91="základní",J91,0)</f>
        <v>0</v>
      </c>
      <c r="BF91" s="155">
        <f>IF(N91="snížená",J91,0)</f>
        <v>0</v>
      </c>
      <c r="BG91" s="155">
        <f>IF(N91="zákl. přenesená",J91,0)</f>
        <v>0</v>
      </c>
      <c r="BH91" s="155">
        <f>IF(N91="sníž. přenesená",J91,0)</f>
        <v>0</v>
      </c>
      <c r="BI91" s="155">
        <f>IF(N91="nulová",J91,0)</f>
        <v>0</v>
      </c>
      <c r="BJ91" s="16" t="s">
        <v>75</v>
      </c>
      <c r="BK91" s="155">
        <f>ROUND(I91*H91,2)</f>
        <v>0</v>
      </c>
      <c r="BL91" s="16" t="s">
        <v>116</v>
      </c>
      <c r="BM91" s="154" t="s">
        <v>134</v>
      </c>
    </row>
    <row r="92" spans="1:65" s="34" customFormat="1">
      <c r="A92" s="30"/>
      <c r="B92" s="31"/>
      <c r="C92" s="30"/>
      <c r="D92" s="156" t="s">
        <v>118</v>
      </c>
      <c r="E92" s="30"/>
      <c r="F92" s="157" t="s">
        <v>135</v>
      </c>
      <c r="G92" s="30"/>
      <c r="H92" s="30"/>
      <c r="I92" s="158"/>
      <c r="J92" s="30"/>
      <c r="K92" s="30"/>
      <c r="L92" s="31"/>
      <c r="M92" s="159"/>
      <c r="N92" s="160"/>
      <c r="O92" s="53"/>
      <c r="P92" s="53"/>
      <c r="Q92" s="53"/>
      <c r="R92" s="53"/>
      <c r="S92" s="53"/>
      <c r="T92" s="54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T92" s="16" t="s">
        <v>118</v>
      </c>
      <c r="AU92" s="16" t="s">
        <v>77</v>
      </c>
    </row>
    <row r="93" spans="1:65" s="34" customFormat="1" ht="16.5" customHeight="1">
      <c r="A93" s="30"/>
      <c r="B93" s="142"/>
      <c r="C93" s="143" t="s">
        <v>136</v>
      </c>
      <c r="D93" s="143" t="s">
        <v>111</v>
      </c>
      <c r="E93" s="144" t="s">
        <v>137</v>
      </c>
      <c r="F93" s="145" t="s">
        <v>138</v>
      </c>
      <c r="G93" s="146" t="s">
        <v>133</v>
      </c>
      <c r="H93" s="147">
        <v>2</v>
      </c>
      <c r="I93" s="148"/>
      <c r="J93" s="149">
        <f>ROUND(I93*H93,2)</f>
        <v>0</v>
      </c>
      <c r="K93" s="145"/>
      <c r="L93" s="31"/>
      <c r="M93" s="150"/>
      <c r="N93" s="151" t="s">
        <v>41</v>
      </c>
      <c r="O93" s="53"/>
      <c r="P93" s="152">
        <f>O93*H93</f>
        <v>0</v>
      </c>
      <c r="Q93" s="152">
        <v>1.5919199999999999E-3</v>
      </c>
      <c r="R93" s="152">
        <f>Q93*H93</f>
        <v>3.1838399999999998E-3</v>
      </c>
      <c r="S93" s="152">
        <v>0</v>
      </c>
      <c r="T93" s="153">
        <f>S93*H93</f>
        <v>0</v>
      </c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R93" s="154" t="s">
        <v>116</v>
      </c>
      <c r="AT93" s="154" t="s">
        <v>111</v>
      </c>
      <c r="AU93" s="154" t="s">
        <v>77</v>
      </c>
      <c r="AY93" s="16" t="s">
        <v>108</v>
      </c>
      <c r="BE93" s="155">
        <f>IF(N93="základní",J93,0)</f>
        <v>0</v>
      </c>
      <c r="BF93" s="155">
        <f>IF(N93="snížená",J93,0)</f>
        <v>0</v>
      </c>
      <c r="BG93" s="155">
        <f>IF(N93="zákl. přenesená",J93,0)</f>
        <v>0</v>
      </c>
      <c r="BH93" s="155">
        <f>IF(N93="sníž. přenesená",J93,0)</f>
        <v>0</v>
      </c>
      <c r="BI93" s="155">
        <f>IF(N93="nulová",J93,0)</f>
        <v>0</v>
      </c>
      <c r="BJ93" s="16" t="s">
        <v>75</v>
      </c>
      <c r="BK93" s="155">
        <f>ROUND(I93*H93,2)</f>
        <v>0</v>
      </c>
      <c r="BL93" s="16" t="s">
        <v>116</v>
      </c>
      <c r="BM93" s="154" t="s">
        <v>139</v>
      </c>
    </row>
    <row r="94" spans="1:65" s="34" customFormat="1" ht="16.5" customHeight="1">
      <c r="A94" s="30"/>
      <c r="B94" s="142"/>
      <c r="C94" s="143" t="s">
        <v>140</v>
      </c>
      <c r="D94" s="143" t="s">
        <v>111</v>
      </c>
      <c r="E94" s="144" t="s">
        <v>141</v>
      </c>
      <c r="F94" s="145" t="s">
        <v>142</v>
      </c>
      <c r="G94" s="146" t="s">
        <v>133</v>
      </c>
      <c r="H94" s="147">
        <v>60</v>
      </c>
      <c r="I94" s="148"/>
      <c r="J94" s="149">
        <f>ROUND(I94*H94,2)</f>
        <v>0</v>
      </c>
      <c r="K94" s="145"/>
      <c r="L94" s="31"/>
      <c r="M94" s="150"/>
      <c r="N94" s="151" t="s">
        <v>41</v>
      </c>
      <c r="O94" s="53"/>
      <c r="P94" s="152">
        <f>O94*H94</f>
        <v>0</v>
      </c>
      <c r="Q94" s="152">
        <v>0</v>
      </c>
      <c r="R94" s="152">
        <f>Q94*H94</f>
        <v>0</v>
      </c>
      <c r="S94" s="152">
        <v>0</v>
      </c>
      <c r="T94" s="153">
        <f>S94*H94</f>
        <v>0</v>
      </c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R94" s="154" t="s">
        <v>116</v>
      </c>
      <c r="AT94" s="154" t="s">
        <v>111</v>
      </c>
      <c r="AU94" s="154" t="s">
        <v>77</v>
      </c>
      <c r="AY94" s="16" t="s">
        <v>108</v>
      </c>
      <c r="BE94" s="155">
        <f>IF(N94="základní",J94,0)</f>
        <v>0</v>
      </c>
      <c r="BF94" s="155">
        <f>IF(N94="snížená",J94,0)</f>
        <v>0</v>
      </c>
      <c r="BG94" s="155">
        <f>IF(N94="zákl. přenesená",J94,0)</f>
        <v>0</v>
      </c>
      <c r="BH94" s="155">
        <f>IF(N94="sníž. přenesená",J94,0)</f>
        <v>0</v>
      </c>
      <c r="BI94" s="155">
        <f>IF(N94="nulová",J94,0)</f>
        <v>0</v>
      </c>
      <c r="BJ94" s="16" t="s">
        <v>75</v>
      </c>
      <c r="BK94" s="155">
        <f>ROUND(I94*H94,2)</f>
        <v>0</v>
      </c>
      <c r="BL94" s="16" t="s">
        <v>116</v>
      </c>
      <c r="BM94" s="154" t="s">
        <v>143</v>
      </c>
    </row>
    <row r="95" spans="1:65" s="34" customFormat="1" ht="24.15" customHeight="1">
      <c r="A95" s="30"/>
      <c r="B95" s="142"/>
      <c r="C95" s="143" t="s">
        <v>144</v>
      </c>
      <c r="D95" s="143" t="s">
        <v>111</v>
      </c>
      <c r="E95" s="144" t="s">
        <v>145</v>
      </c>
      <c r="F95" s="145" t="s">
        <v>146</v>
      </c>
      <c r="G95" s="146" t="s">
        <v>114</v>
      </c>
      <c r="H95" s="147">
        <v>4</v>
      </c>
      <c r="I95" s="148"/>
      <c r="J95" s="149">
        <f>ROUND(I95*H95,2)</f>
        <v>0</v>
      </c>
      <c r="K95" s="145" t="s">
        <v>115</v>
      </c>
      <c r="L95" s="31"/>
      <c r="M95" s="150"/>
      <c r="N95" s="151" t="s">
        <v>41</v>
      </c>
      <c r="O95" s="53"/>
      <c r="P95" s="152">
        <f>O95*H95</f>
        <v>0</v>
      </c>
      <c r="Q95" s="152">
        <v>2.64E-2</v>
      </c>
      <c r="R95" s="152">
        <f>Q95*H95</f>
        <v>0.1056</v>
      </c>
      <c r="S95" s="152">
        <v>0</v>
      </c>
      <c r="T95" s="153">
        <f>S95*H95</f>
        <v>0</v>
      </c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R95" s="154" t="s">
        <v>116</v>
      </c>
      <c r="AT95" s="154" t="s">
        <v>111</v>
      </c>
      <c r="AU95" s="154" t="s">
        <v>77</v>
      </c>
      <c r="AY95" s="16" t="s">
        <v>108</v>
      </c>
      <c r="BE95" s="155">
        <f>IF(N95="základní",J95,0)</f>
        <v>0</v>
      </c>
      <c r="BF95" s="155">
        <f>IF(N95="snížená",J95,0)</f>
        <v>0</v>
      </c>
      <c r="BG95" s="155">
        <f>IF(N95="zákl. přenesená",J95,0)</f>
        <v>0</v>
      </c>
      <c r="BH95" s="155">
        <f>IF(N95="sníž. přenesená",J95,0)</f>
        <v>0</v>
      </c>
      <c r="BI95" s="155">
        <f>IF(N95="nulová",J95,0)</f>
        <v>0</v>
      </c>
      <c r="BJ95" s="16" t="s">
        <v>75</v>
      </c>
      <c r="BK95" s="155">
        <f>ROUND(I95*H95,2)</f>
        <v>0</v>
      </c>
      <c r="BL95" s="16" t="s">
        <v>116</v>
      </c>
      <c r="BM95" s="154" t="s">
        <v>147</v>
      </c>
    </row>
    <row r="96" spans="1:65" s="34" customFormat="1">
      <c r="A96" s="30"/>
      <c r="B96" s="31"/>
      <c r="C96" s="30"/>
      <c r="D96" s="156" t="s">
        <v>118</v>
      </c>
      <c r="E96" s="30"/>
      <c r="F96" s="157" t="s">
        <v>148</v>
      </c>
      <c r="G96" s="30"/>
      <c r="H96" s="30"/>
      <c r="I96" s="158"/>
      <c r="J96" s="30"/>
      <c r="K96" s="30"/>
      <c r="L96" s="31"/>
      <c r="M96" s="159"/>
      <c r="N96" s="160"/>
      <c r="O96" s="53"/>
      <c r="P96" s="53"/>
      <c r="Q96" s="53"/>
      <c r="R96" s="53"/>
      <c r="S96" s="53"/>
      <c r="T96" s="54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T96" s="16" t="s">
        <v>118</v>
      </c>
      <c r="AU96" s="16" t="s">
        <v>77</v>
      </c>
    </row>
    <row r="97" spans="1:65" s="34" customFormat="1" ht="16.5" customHeight="1">
      <c r="A97" s="30"/>
      <c r="B97" s="142"/>
      <c r="C97" s="143" t="s">
        <v>109</v>
      </c>
      <c r="D97" s="143" t="s">
        <v>111</v>
      </c>
      <c r="E97" s="144" t="s">
        <v>149</v>
      </c>
      <c r="F97" s="145" t="s">
        <v>150</v>
      </c>
      <c r="G97" s="146" t="s">
        <v>151</v>
      </c>
      <c r="H97" s="147">
        <v>1</v>
      </c>
      <c r="I97" s="148"/>
      <c r="J97" s="149">
        <f>ROUND(I97*H97,2)</f>
        <v>0</v>
      </c>
      <c r="K97" s="145" t="s">
        <v>115</v>
      </c>
      <c r="L97" s="31"/>
      <c r="M97" s="150"/>
      <c r="N97" s="151" t="s">
        <v>41</v>
      </c>
      <c r="O97" s="53"/>
      <c r="P97" s="152">
        <f>O97*H97</f>
        <v>0</v>
      </c>
      <c r="Q97" s="152">
        <v>0</v>
      </c>
      <c r="R97" s="152">
        <f>Q97*H97</f>
        <v>0</v>
      </c>
      <c r="S97" s="152">
        <v>0</v>
      </c>
      <c r="T97" s="153">
        <f>S97*H97</f>
        <v>0</v>
      </c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R97" s="154" t="s">
        <v>152</v>
      </c>
      <c r="AT97" s="154" t="s">
        <v>111</v>
      </c>
      <c r="AU97" s="154" t="s">
        <v>77</v>
      </c>
      <c r="AY97" s="16" t="s">
        <v>108</v>
      </c>
      <c r="BE97" s="155">
        <f>IF(N97="základní",J97,0)</f>
        <v>0</v>
      </c>
      <c r="BF97" s="155">
        <f>IF(N97="snížená",J97,0)</f>
        <v>0</v>
      </c>
      <c r="BG97" s="155">
        <f>IF(N97="zákl. přenesená",J97,0)</f>
        <v>0</v>
      </c>
      <c r="BH97" s="155">
        <f>IF(N97="sníž. přenesená",J97,0)</f>
        <v>0</v>
      </c>
      <c r="BI97" s="155">
        <f>IF(N97="nulová",J97,0)</f>
        <v>0</v>
      </c>
      <c r="BJ97" s="16" t="s">
        <v>75</v>
      </c>
      <c r="BK97" s="155">
        <f>ROUND(I97*H97,2)</f>
        <v>0</v>
      </c>
      <c r="BL97" s="16" t="s">
        <v>152</v>
      </c>
      <c r="BM97" s="154" t="s">
        <v>153</v>
      </c>
    </row>
    <row r="98" spans="1:65" s="34" customFormat="1">
      <c r="A98" s="30"/>
      <c r="B98" s="31"/>
      <c r="C98" s="30"/>
      <c r="D98" s="156" t="s">
        <v>118</v>
      </c>
      <c r="E98" s="30"/>
      <c r="F98" s="157" t="s">
        <v>154</v>
      </c>
      <c r="G98" s="30"/>
      <c r="H98" s="30"/>
      <c r="I98" s="158"/>
      <c r="J98" s="30"/>
      <c r="K98" s="30"/>
      <c r="L98" s="31"/>
      <c r="M98" s="159"/>
      <c r="N98" s="160"/>
      <c r="O98" s="53"/>
      <c r="P98" s="53"/>
      <c r="Q98" s="53"/>
      <c r="R98" s="53"/>
      <c r="S98" s="53"/>
      <c r="T98" s="54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T98" s="16" t="s">
        <v>118</v>
      </c>
      <c r="AU98" s="16" t="s">
        <v>77</v>
      </c>
    </row>
    <row r="99" spans="1:65" s="34" customFormat="1" ht="16.5" customHeight="1">
      <c r="A99" s="30"/>
      <c r="B99" s="142"/>
      <c r="C99" s="143" t="s">
        <v>155</v>
      </c>
      <c r="D99" s="143" t="s">
        <v>111</v>
      </c>
      <c r="E99" s="144" t="s">
        <v>156</v>
      </c>
      <c r="F99" s="145" t="s">
        <v>157</v>
      </c>
      <c r="G99" s="146" t="s">
        <v>114</v>
      </c>
      <c r="H99" s="147">
        <v>111</v>
      </c>
      <c r="I99" s="148"/>
      <c r="J99" s="149">
        <f>ROUND(I99*H99,2)</f>
        <v>0</v>
      </c>
      <c r="K99" s="145" t="s">
        <v>115</v>
      </c>
      <c r="L99" s="31"/>
      <c r="M99" s="150"/>
      <c r="N99" s="151" t="s">
        <v>41</v>
      </c>
      <c r="O99" s="53"/>
      <c r="P99" s="152">
        <f>O99*H99</f>
        <v>0</v>
      </c>
      <c r="Q99" s="152">
        <v>0</v>
      </c>
      <c r="R99" s="152">
        <f>Q99*H99</f>
        <v>0</v>
      </c>
      <c r="S99" s="152">
        <v>0</v>
      </c>
      <c r="T99" s="153">
        <f>S99*H99</f>
        <v>0</v>
      </c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R99" s="154" t="s">
        <v>152</v>
      </c>
      <c r="AT99" s="154" t="s">
        <v>111</v>
      </c>
      <c r="AU99" s="154" t="s">
        <v>77</v>
      </c>
      <c r="AY99" s="16" t="s">
        <v>108</v>
      </c>
      <c r="BE99" s="155">
        <f>IF(N99="základní",J99,0)</f>
        <v>0</v>
      </c>
      <c r="BF99" s="155">
        <f>IF(N99="snížená",J99,0)</f>
        <v>0</v>
      </c>
      <c r="BG99" s="155">
        <f>IF(N99="zákl. přenesená",J99,0)</f>
        <v>0</v>
      </c>
      <c r="BH99" s="155">
        <f>IF(N99="sníž. přenesená",J99,0)</f>
        <v>0</v>
      </c>
      <c r="BI99" s="155">
        <f>IF(N99="nulová",J99,0)</f>
        <v>0</v>
      </c>
      <c r="BJ99" s="16" t="s">
        <v>75</v>
      </c>
      <c r="BK99" s="155">
        <f>ROUND(I99*H99,2)</f>
        <v>0</v>
      </c>
      <c r="BL99" s="16" t="s">
        <v>152</v>
      </c>
      <c r="BM99" s="154" t="s">
        <v>158</v>
      </c>
    </row>
    <row r="100" spans="1:65" s="34" customFormat="1">
      <c r="A100" s="30"/>
      <c r="B100" s="31"/>
      <c r="C100" s="30"/>
      <c r="D100" s="156" t="s">
        <v>118</v>
      </c>
      <c r="E100" s="30"/>
      <c r="F100" s="157" t="s">
        <v>159</v>
      </c>
      <c r="G100" s="30"/>
      <c r="H100" s="30"/>
      <c r="I100" s="158"/>
      <c r="J100" s="30"/>
      <c r="K100" s="30"/>
      <c r="L100" s="31"/>
      <c r="M100" s="159"/>
      <c r="N100" s="160"/>
      <c r="O100" s="53"/>
      <c r="P100" s="53"/>
      <c r="Q100" s="53"/>
      <c r="R100" s="53"/>
      <c r="S100" s="53"/>
      <c r="T100" s="54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T100" s="16" t="s">
        <v>118</v>
      </c>
      <c r="AU100" s="16" t="s">
        <v>77</v>
      </c>
    </row>
    <row r="101" spans="1:65" s="34" customFormat="1" ht="16.5" customHeight="1">
      <c r="A101" s="30"/>
      <c r="B101" s="142"/>
      <c r="C101" s="143" t="s">
        <v>160</v>
      </c>
      <c r="D101" s="143" t="s">
        <v>111</v>
      </c>
      <c r="E101" s="144" t="s">
        <v>161</v>
      </c>
      <c r="F101" s="145" t="s">
        <v>162</v>
      </c>
      <c r="G101" s="146" t="s">
        <v>123</v>
      </c>
      <c r="H101" s="147">
        <v>1</v>
      </c>
      <c r="I101" s="148"/>
      <c r="J101" s="149">
        <f>ROUND(I101*H101,2)</f>
        <v>0</v>
      </c>
      <c r="K101" s="145"/>
      <c r="L101" s="31"/>
      <c r="M101" s="150"/>
      <c r="N101" s="151" t="s">
        <v>41</v>
      </c>
      <c r="O101" s="53"/>
      <c r="P101" s="152">
        <f>O101*H101</f>
        <v>0</v>
      </c>
      <c r="Q101" s="152">
        <v>0</v>
      </c>
      <c r="R101" s="152">
        <f>Q101*H101</f>
        <v>0</v>
      </c>
      <c r="S101" s="152">
        <v>0</v>
      </c>
      <c r="T101" s="153">
        <f>S101*H101</f>
        <v>0</v>
      </c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R101" s="154" t="s">
        <v>116</v>
      </c>
      <c r="AT101" s="154" t="s">
        <v>111</v>
      </c>
      <c r="AU101" s="154" t="s">
        <v>77</v>
      </c>
      <c r="AY101" s="16" t="s">
        <v>108</v>
      </c>
      <c r="BE101" s="155">
        <f>IF(N101="základní",J101,0)</f>
        <v>0</v>
      </c>
      <c r="BF101" s="155">
        <f>IF(N101="snížená",J101,0)</f>
        <v>0</v>
      </c>
      <c r="BG101" s="155">
        <f>IF(N101="zákl. přenesená",J101,0)</f>
        <v>0</v>
      </c>
      <c r="BH101" s="155">
        <f>IF(N101="sníž. přenesená",J101,0)</f>
        <v>0</v>
      </c>
      <c r="BI101" s="155">
        <f>IF(N101="nulová",J101,0)</f>
        <v>0</v>
      </c>
      <c r="BJ101" s="16" t="s">
        <v>75</v>
      </c>
      <c r="BK101" s="155">
        <f>ROUND(I101*H101,2)</f>
        <v>0</v>
      </c>
      <c r="BL101" s="16" t="s">
        <v>116</v>
      </c>
      <c r="BM101" s="154" t="s">
        <v>163</v>
      </c>
    </row>
    <row r="102" spans="1:65" s="34" customFormat="1" ht="16.5" customHeight="1">
      <c r="A102" s="30"/>
      <c r="B102" s="142"/>
      <c r="C102" s="143" t="s">
        <v>164</v>
      </c>
      <c r="D102" s="143" t="s">
        <v>111</v>
      </c>
      <c r="E102" s="144" t="s">
        <v>165</v>
      </c>
      <c r="F102" s="145" t="s">
        <v>166</v>
      </c>
      <c r="G102" s="146" t="s">
        <v>133</v>
      </c>
      <c r="H102" s="147">
        <v>4</v>
      </c>
      <c r="I102" s="148"/>
      <c r="J102" s="149">
        <f>ROUND(I102*H102,2)</f>
        <v>0</v>
      </c>
      <c r="K102" s="145"/>
      <c r="L102" s="31"/>
      <c r="M102" s="150"/>
      <c r="N102" s="151" t="s">
        <v>41</v>
      </c>
      <c r="O102" s="53"/>
      <c r="P102" s="152">
        <f>O102*H102</f>
        <v>0</v>
      </c>
      <c r="Q102" s="152">
        <v>0</v>
      </c>
      <c r="R102" s="152">
        <f>Q102*H102</f>
        <v>0</v>
      </c>
      <c r="S102" s="152">
        <v>0</v>
      </c>
      <c r="T102" s="153">
        <f>S102*H102</f>
        <v>0</v>
      </c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R102" s="154" t="s">
        <v>116</v>
      </c>
      <c r="AT102" s="154" t="s">
        <v>111</v>
      </c>
      <c r="AU102" s="154" t="s">
        <v>77</v>
      </c>
      <c r="AY102" s="16" t="s">
        <v>108</v>
      </c>
      <c r="BE102" s="155">
        <f>IF(N102="základní",J102,0)</f>
        <v>0</v>
      </c>
      <c r="BF102" s="155">
        <f>IF(N102="snížená",J102,0)</f>
        <v>0</v>
      </c>
      <c r="BG102" s="155">
        <f>IF(N102="zákl. přenesená",J102,0)</f>
        <v>0</v>
      </c>
      <c r="BH102" s="155">
        <f>IF(N102="sníž. přenesená",J102,0)</f>
        <v>0</v>
      </c>
      <c r="BI102" s="155">
        <f>IF(N102="nulová",J102,0)</f>
        <v>0</v>
      </c>
      <c r="BJ102" s="16" t="s">
        <v>75</v>
      </c>
      <c r="BK102" s="155">
        <f>ROUND(I102*H102,2)</f>
        <v>0</v>
      </c>
      <c r="BL102" s="16" t="s">
        <v>116</v>
      </c>
      <c r="BM102" s="154" t="s">
        <v>167</v>
      </c>
    </row>
    <row r="103" spans="1:65" s="34" customFormat="1" ht="16.5" customHeight="1">
      <c r="A103" s="30"/>
      <c r="B103" s="142"/>
      <c r="C103" s="143" t="s">
        <v>168</v>
      </c>
      <c r="D103" s="143" t="s">
        <v>111</v>
      </c>
      <c r="E103" s="144" t="s">
        <v>169</v>
      </c>
      <c r="F103" s="145" t="s">
        <v>162</v>
      </c>
      <c r="G103" s="146" t="s">
        <v>170</v>
      </c>
      <c r="H103" s="147">
        <v>8</v>
      </c>
      <c r="I103" s="148"/>
      <c r="J103" s="149">
        <f>ROUND(I103*H103,2)</f>
        <v>0</v>
      </c>
      <c r="K103" s="145"/>
      <c r="L103" s="31"/>
      <c r="M103" s="150"/>
      <c r="N103" s="151" t="s">
        <v>41</v>
      </c>
      <c r="O103" s="53"/>
      <c r="P103" s="152">
        <f>O103*H103</f>
        <v>0</v>
      </c>
      <c r="Q103" s="152">
        <v>0</v>
      </c>
      <c r="R103" s="152">
        <f>Q103*H103</f>
        <v>0</v>
      </c>
      <c r="S103" s="152">
        <v>0</v>
      </c>
      <c r="T103" s="153">
        <f>S103*H103</f>
        <v>0</v>
      </c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R103" s="154" t="s">
        <v>116</v>
      </c>
      <c r="AT103" s="154" t="s">
        <v>111</v>
      </c>
      <c r="AU103" s="154" t="s">
        <v>77</v>
      </c>
      <c r="AY103" s="16" t="s">
        <v>108</v>
      </c>
      <c r="BE103" s="155">
        <f>IF(N103="základní",J103,0)</f>
        <v>0</v>
      </c>
      <c r="BF103" s="155">
        <f>IF(N103="snížená",J103,0)</f>
        <v>0</v>
      </c>
      <c r="BG103" s="155">
        <f>IF(N103="zákl. přenesená",J103,0)</f>
        <v>0</v>
      </c>
      <c r="BH103" s="155">
        <f>IF(N103="sníž. přenesená",J103,0)</f>
        <v>0</v>
      </c>
      <c r="BI103" s="155">
        <f>IF(N103="nulová",J103,0)</f>
        <v>0</v>
      </c>
      <c r="BJ103" s="16" t="s">
        <v>75</v>
      </c>
      <c r="BK103" s="155">
        <f>ROUND(I103*H103,2)</f>
        <v>0</v>
      </c>
      <c r="BL103" s="16" t="s">
        <v>116</v>
      </c>
      <c r="BM103" s="154" t="s">
        <v>171</v>
      </c>
    </row>
    <row r="104" spans="1:65" s="128" customFormat="1" ht="25.95" customHeight="1">
      <c r="B104" s="129"/>
      <c r="D104" s="130" t="s">
        <v>69</v>
      </c>
      <c r="E104" s="131" t="s">
        <v>172</v>
      </c>
      <c r="F104" s="131" t="s">
        <v>173</v>
      </c>
      <c r="I104" s="132"/>
      <c r="J104" s="133">
        <f>BK104</f>
        <v>0</v>
      </c>
      <c r="L104" s="129"/>
      <c r="M104" s="134"/>
      <c r="N104" s="135"/>
      <c r="O104" s="135"/>
      <c r="P104" s="136">
        <f>P105+P118+P122+P126</f>
        <v>0</v>
      </c>
      <c r="Q104" s="135"/>
      <c r="R104" s="136">
        <f>R105+R118+R122+R126</f>
        <v>6.2660203400000003E-2</v>
      </c>
      <c r="S104" s="135"/>
      <c r="T104" s="137">
        <f>T105+T118+T122+T126</f>
        <v>0</v>
      </c>
      <c r="AR104" s="130" t="s">
        <v>77</v>
      </c>
      <c r="AT104" s="138" t="s">
        <v>69</v>
      </c>
      <c r="AU104" s="138" t="s">
        <v>70</v>
      </c>
      <c r="AY104" s="130" t="s">
        <v>108</v>
      </c>
      <c r="BK104" s="139">
        <f>BK105+BK118+BK122+BK126</f>
        <v>0</v>
      </c>
    </row>
    <row r="105" spans="1:65" s="128" customFormat="1" ht="22.8" customHeight="1">
      <c r="B105" s="129"/>
      <c r="D105" s="130" t="s">
        <v>69</v>
      </c>
      <c r="E105" s="140" t="s">
        <v>174</v>
      </c>
      <c r="F105" s="140" t="s">
        <v>175</v>
      </c>
      <c r="I105" s="132"/>
      <c r="J105" s="141">
        <f>BK105</f>
        <v>0</v>
      </c>
      <c r="L105" s="129"/>
      <c r="M105" s="134"/>
      <c r="N105" s="135"/>
      <c r="O105" s="135"/>
      <c r="P105" s="136">
        <f>SUM(P106:P117)</f>
        <v>0</v>
      </c>
      <c r="Q105" s="135"/>
      <c r="R105" s="136">
        <f>SUM(R106:R117)</f>
        <v>5.9290651E-2</v>
      </c>
      <c r="S105" s="135"/>
      <c r="T105" s="137">
        <f>SUM(T106:T117)</f>
        <v>0</v>
      </c>
      <c r="AR105" s="130" t="s">
        <v>77</v>
      </c>
      <c r="AT105" s="138" t="s">
        <v>69</v>
      </c>
      <c r="AU105" s="138" t="s">
        <v>75</v>
      </c>
      <c r="AY105" s="130" t="s">
        <v>108</v>
      </c>
      <c r="BK105" s="139">
        <f>SUM(BK106:BK117)</f>
        <v>0</v>
      </c>
    </row>
    <row r="106" spans="1:65" s="34" customFormat="1" ht="37.799999999999997" customHeight="1">
      <c r="A106" s="30"/>
      <c r="B106" s="142"/>
      <c r="C106" s="143" t="s">
        <v>176</v>
      </c>
      <c r="D106" s="143" t="s">
        <v>111</v>
      </c>
      <c r="E106" s="144" t="s">
        <v>177</v>
      </c>
      <c r="F106" s="145" t="s">
        <v>178</v>
      </c>
      <c r="G106" s="146" t="s">
        <v>114</v>
      </c>
      <c r="H106" s="147">
        <v>4</v>
      </c>
      <c r="I106" s="148"/>
      <c r="J106" s="149">
        <f>ROUND(I106*H106,2)</f>
        <v>0</v>
      </c>
      <c r="K106" s="145" t="s">
        <v>115</v>
      </c>
      <c r="L106" s="31"/>
      <c r="M106" s="150"/>
      <c r="N106" s="151" t="s">
        <v>41</v>
      </c>
      <c r="O106" s="53"/>
      <c r="P106" s="152">
        <f>O106*H106</f>
        <v>0</v>
      </c>
      <c r="Q106" s="152">
        <v>3.4991999999999998E-4</v>
      </c>
      <c r="R106" s="152">
        <f>Q106*H106</f>
        <v>1.3996799999999999E-3</v>
      </c>
      <c r="S106" s="152">
        <v>0</v>
      </c>
      <c r="T106" s="153">
        <f>S106*H106</f>
        <v>0</v>
      </c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  <c r="AR106" s="154" t="s">
        <v>179</v>
      </c>
      <c r="AT106" s="154" t="s">
        <v>111</v>
      </c>
      <c r="AU106" s="154" t="s">
        <v>77</v>
      </c>
      <c r="AY106" s="16" t="s">
        <v>108</v>
      </c>
      <c r="BE106" s="155">
        <f>IF(N106="základní",J106,0)</f>
        <v>0</v>
      </c>
      <c r="BF106" s="155">
        <f>IF(N106="snížená",J106,0)</f>
        <v>0</v>
      </c>
      <c r="BG106" s="155">
        <f>IF(N106="zákl. přenesená",J106,0)</f>
        <v>0</v>
      </c>
      <c r="BH106" s="155">
        <f>IF(N106="sníž. přenesená",J106,0)</f>
        <v>0</v>
      </c>
      <c r="BI106" s="155">
        <f>IF(N106="nulová",J106,0)</f>
        <v>0</v>
      </c>
      <c r="BJ106" s="16" t="s">
        <v>75</v>
      </c>
      <c r="BK106" s="155">
        <f>ROUND(I106*H106,2)</f>
        <v>0</v>
      </c>
      <c r="BL106" s="16" t="s">
        <v>179</v>
      </c>
      <c r="BM106" s="154" t="s">
        <v>180</v>
      </c>
    </row>
    <row r="107" spans="1:65" s="34" customFormat="1">
      <c r="A107" s="30"/>
      <c r="B107" s="31"/>
      <c r="C107" s="30"/>
      <c r="D107" s="156" t="s">
        <v>118</v>
      </c>
      <c r="E107" s="30"/>
      <c r="F107" s="157" t="s">
        <v>181</v>
      </c>
      <c r="G107" s="30"/>
      <c r="H107" s="30"/>
      <c r="I107" s="158"/>
      <c r="J107" s="30"/>
      <c r="K107" s="30"/>
      <c r="L107" s="31"/>
      <c r="M107" s="159"/>
      <c r="N107" s="160"/>
      <c r="O107" s="53"/>
      <c r="P107" s="53"/>
      <c r="Q107" s="53"/>
      <c r="R107" s="53"/>
      <c r="S107" s="53"/>
      <c r="T107" s="54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  <c r="AT107" s="16" t="s">
        <v>118</v>
      </c>
      <c r="AU107" s="16" t="s">
        <v>77</v>
      </c>
    </row>
    <row r="108" spans="1:65" s="34" customFormat="1" ht="37.799999999999997" customHeight="1">
      <c r="A108" s="30"/>
      <c r="B108" s="142"/>
      <c r="C108" s="143" t="s">
        <v>182</v>
      </c>
      <c r="D108" s="143" t="s">
        <v>111</v>
      </c>
      <c r="E108" s="144" t="s">
        <v>183</v>
      </c>
      <c r="F108" s="145" t="s">
        <v>184</v>
      </c>
      <c r="G108" s="146" t="s">
        <v>114</v>
      </c>
      <c r="H108" s="147">
        <v>3</v>
      </c>
      <c r="I108" s="148"/>
      <c r="J108" s="149">
        <f>ROUND(I108*H108,2)</f>
        <v>0</v>
      </c>
      <c r="K108" s="145" t="s">
        <v>115</v>
      </c>
      <c r="L108" s="31"/>
      <c r="M108" s="150"/>
      <c r="N108" s="151" t="s">
        <v>41</v>
      </c>
      <c r="O108" s="53"/>
      <c r="P108" s="152">
        <f>O108*H108</f>
        <v>0</v>
      </c>
      <c r="Q108" s="152">
        <v>5.2488000000000003E-4</v>
      </c>
      <c r="R108" s="152">
        <f>Q108*H108</f>
        <v>1.57464E-3</v>
      </c>
      <c r="S108" s="152">
        <v>0</v>
      </c>
      <c r="T108" s="153">
        <f>S108*H108</f>
        <v>0</v>
      </c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R108" s="154" t="s">
        <v>179</v>
      </c>
      <c r="AT108" s="154" t="s">
        <v>111</v>
      </c>
      <c r="AU108" s="154" t="s">
        <v>77</v>
      </c>
      <c r="AY108" s="16" t="s">
        <v>108</v>
      </c>
      <c r="BE108" s="155">
        <f>IF(N108="základní",J108,0)</f>
        <v>0</v>
      </c>
      <c r="BF108" s="155">
        <f>IF(N108="snížená",J108,0)</f>
        <v>0</v>
      </c>
      <c r="BG108" s="155">
        <f>IF(N108="zákl. přenesená",J108,0)</f>
        <v>0</v>
      </c>
      <c r="BH108" s="155">
        <f>IF(N108="sníž. přenesená",J108,0)</f>
        <v>0</v>
      </c>
      <c r="BI108" s="155">
        <f>IF(N108="nulová",J108,0)</f>
        <v>0</v>
      </c>
      <c r="BJ108" s="16" t="s">
        <v>75</v>
      </c>
      <c r="BK108" s="155">
        <f>ROUND(I108*H108,2)</f>
        <v>0</v>
      </c>
      <c r="BL108" s="16" t="s">
        <v>179</v>
      </c>
      <c r="BM108" s="154" t="s">
        <v>185</v>
      </c>
    </row>
    <row r="109" spans="1:65" s="34" customFormat="1">
      <c r="A109" s="30"/>
      <c r="B109" s="31"/>
      <c r="C109" s="30"/>
      <c r="D109" s="156" t="s">
        <v>118</v>
      </c>
      <c r="E109" s="30"/>
      <c r="F109" s="157" t="s">
        <v>186</v>
      </c>
      <c r="G109" s="30"/>
      <c r="H109" s="30"/>
      <c r="I109" s="158"/>
      <c r="J109" s="30"/>
      <c r="K109" s="30"/>
      <c r="L109" s="31"/>
      <c r="M109" s="159"/>
      <c r="N109" s="160"/>
      <c r="O109" s="53"/>
      <c r="P109" s="53"/>
      <c r="Q109" s="53"/>
      <c r="R109" s="53"/>
      <c r="S109" s="53"/>
      <c r="T109" s="54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T109" s="16" t="s">
        <v>118</v>
      </c>
      <c r="AU109" s="16" t="s">
        <v>77</v>
      </c>
    </row>
    <row r="110" spans="1:65" s="34" customFormat="1" ht="16.5" customHeight="1">
      <c r="A110" s="30"/>
      <c r="B110" s="142"/>
      <c r="C110" s="161" t="s">
        <v>8</v>
      </c>
      <c r="D110" s="161" t="s">
        <v>120</v>
      </c>
      <c r="E110" s="162" t="s">
        <v>187</v>
      </c>
      <c r="F110" s="163" t="s">
        <v>188</v>
      </c>
      <c r="G110" s="164" t="s">
        <v>114</v>
      </c>
      <c r="H110" s="165">
        <v>7.6</v>
      </c>
      <c r="I110" s="166"/>
      <c r="J110" s="167">
        <f>ROUND(I110*H110,2)</f>
        <v>0</v>
      </c>
      <c r="K110" s="163" t="s">
        <v>115</v>
      </c>
      <c r="L110" s="168"/>
      <c r="M110" s="169"/>
      <c r="N110" s="170" t="s">
        <v>41</v>
      </c>
      <c r="O110" s="53"/>
      <c r="P110" s="152">
        <f>O110*H110</f>
        <v>0</v>
      </c>
      <c r="Q110" s="152">
        <v>5.4000000000000003E-3</v>
      </c>
      <c r="R110" s="152">
        <f>Q110*H110</f>
        <v>4.104E-2</v>
      </c>
      <c r="S110" s="152">
        <v>0</v>
      </c>
      <c r="T110" s="153">
        <f>S110*H110</f>
        <v>0</v>
      </c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  <c r="AR110" s="154" t="s">
        <v>189</v>
      </c>
      <c r="AT110" s="154" t="s">
        <v>120</v>
      </c>
      <c r="AU110" s="154" t="s">
        <v>77</v>
      </c>
      <c r="AY110" s="16" t="s">
        <v>108</v>
      </c>
      <c r="BE110" s="155">
        <f>IF(N110="základní",J110,0)</f>
        <v>0</v>
      </c>
      <c r="BF110" s="155">
        <f>IF(N110="snížená",J110,0)</f>
        <v>0</v>
      </c>
      <c r="BG110" s="155">
        <f>IF(N110="zákl. přenesená",J110,0)</f>
        <v>0</v>
      </c>
      <c r="BH110" s="155">
        <f>IF(N110="sníž. přenesená",J110,0)</f>
        <v>0</v>
      </c>
      <c r="BI110" s="155">
        <f>IF(N110="nulová",J110,0)</f>
        <v>0</v>
      </c>
      <c r="BJ110" s="16" t="s">
        <v>75</v>
      </c>
      <c r="BK110" s="155">
        <f>ROUND(I110*H110,2)</f>
        <v>0</v>
      </c>
      <c r="BL110" s="16" t="s">
        <v>179</v>
      </c>
      <c r="BM110" s="154" t="s">
        <v>190</v>
      </c>
    </row>
    <row r="111" spans="1:65" s="34" customFormat="1" ht="24.15" customHeight="1">
      <c r="A111" s="30"/>
      <c r="B111" s="142"/>
      <c r="C111" s="143" t="s">
        <v>179</v>
      </c>
      <c r="D111" s="143" t="s">
        <v>111</v>
      </c>
      <c r="E111" s="144" t="s">
        <v>191</v>
      </c>
      <c r="F111" s="145" t="s">
        <v>192</v>
      </c>
      <c r="G111" s="146" t="s">
        <v>193</v>
      </c>
      <c r="H111" s="147">
        <v>4</v>
      </c>
      <c r="I111" s="148"/>
      <c r="J111" s="149">
        <f>ROUND(I111*H111,2)</f>
        <v>0</v>
      </c>
      <c r="K111" s="145" t="s">
        <v>115</v>
      </c>
      <c r="L111" s="31"/>
      <c r="M111" s="150"/>
      <c r="N111" s="151" t="s">
        <v>41</v>
      </c>
      <c r="O111" s="53"/>
      <c r="P111" s="152">
        <f>O111*H111</f>
        <v>0</v>
      </c>
      <c r="Q111" s="152">
        <v>9.7368599999999997E-4</v>
      </c>
      <c r="R111" s="152">
        <f>Q111*H111</f>
        <v>3.8947439999999999E-3</v>
      </c>
      <c r="S111" s="152">
        <v>0</v>
      </c>
      <c r="T111" s="153">
        <f>S111*H111</f>
        <v>0</v>
      </c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  <c r="AR111" s="154" t="s">
        <v>179</v>
      </c>
      <c r="AT111" s="154" t="s">
        <v>111</v>
      </c>
      <c r="AU111" s="154" t="s">
        <v>77</v>
      </c>
      <c r="AY111" s="16" t="s">
        <v>108</v>
      </c>
      <c r="BE111" s="155">
        <f>IF(N111="základní",J111,0)</f>
        <v>0</v>
      </c>
      <c r="BF111" s="155">
        <f>IF(N111="snížená",J111,0)</f>
        <v>0</v>
      </c>
      <c r="BG111" s="155">
        <f>IF(N111="zákl. přenesená",J111,0)</f>
        <v>0</v>
      </c>
      <c r="BH111" s="155">
        <f>IF(N111="sníž. přenesená",J111,0)</f>
        <v>0</v>
      </c>
      <c r="BI111" s="155">
        <f>IF(N111="nulová",J111,0)</f>
        <v>0</v>
      </c>
      <c r="BJ111" s="16" t="s">
        <v>75</v>
      </c>
      <c r="BK111" s="155">
        <f>ROUND(I111*H111,2)</f>
        <v>0</v>
      </c>
      <c r="BL111" s="16" t="s">
        <v>179</v>
      </c>
      <c r="BM111" s="154" t="s">
        <v>194</v>
      </c>
    </row>
    <row r="112" spans="1:65" s="34" customFormat="1">
      <c r="A112" s="30"/>
      <c r="B112" s="31"/>
      <c r="C112" s="30"/>
      <c r="D112" s="156" t="s">
        <v>118</v>
      </c>
      <c r="E112" s="30"/>
      <c r="F112" s="157" t="s">
        <v>195</v>
      </c>
      <c r="G112" s="30"/>
      <c r="H112" s="30"/>
      <c r="I112" s="158"/>
      <c r="J112" s="30"/>
      <c r="K112" s="30"/>
      <c r="L112" s="31"/>
      <c r="M112" s="159"/>
      <c r="N112" s="160"/>
      <c r="O112" s="53"/>
      <c r="P112" s="53"/>
      <c r="Q112" s="53"/>
      <c r="R112" s="53"/>
      <c r="S112" s="53"/>
      <c r="T112" s="54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T112" s="16" t="s">
        <v>118</v>
      </c>
      <c r="AU112" s="16" t="s">
        <v>77</v>
      </c>
    </row>
    <row r="113" spans="1:65" s="34" customFormat="1" ht="33" customHeight="1">
      <c r="A113" s="30"/>
      <c r="B113" s="142"/>
      <c r="C113" s="143" t="s">
        <v>196</v>
      </c>
      <c r="D113" s="143" t="s">
        <v>111</v>
      </c>
      <c r="E113" s="144" t="s">
        <v>197</v>
      </c>
      <c r="F113" s="145" t="s">
        <v>198</v>
      </c>
      <c r="G113" s="146" t="s">
        <v>193</v>
      </c>
      <c r="H113" s="147">
        <v>3</v>
      </c>
      <c r="I113" s="148"/>
      <c r="J113" s="149">
        <f>ROUND(I113*H113,2)</f>
        <v>0</v>
      </c>
      <c r="K113" s="145" t="s">
        <v>115</v>
      </c>
      <c r="L113" s="31"/>
      <c r="M113" s="150"/>
      <c r="N113" s="151" t="s">
        <v>41</v>
      </c>
      <c r="O113" s="53"/>
      <c r="P113" s="152">
        <f>O113*H113</f>
        <v>0</v>
      </c>
      <c r="Q113" s="152">
        <v>1.4605289999999999E-3</v>
      </c>
      <c r="R113" s="152">
        <f>Q113*H113</f>
        <v>4.3815869999999993E-3</v>
      </c>
      <c r="S113" s="152">
        <v>0</v>
      </c>
      <c r="T113" s="153">
        <f>S113*H113</f>
        <v>0</v>
      </c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R113" s="154" t="s">
        <v>179</v>
      </c>
      <c r="AT113" s="154" t="s">
        <v>111</v>
      </c>
      <c r="AU113" s="154" t="s">
        <v>77</v>
      </c>
      <c r="AY113" s="16" t="s">
        <v>108</v>
      </c>
      <c r="BE113" s="155">
        <f>IF(N113="základní",J113,0)</f>
        <v>0</v>
      </c>
      <c r="BF113" s="155">
        <f>IF(N113="snížená",J113,0)</f>
        <v>0</v>
      </c>
      <c r="BG113" s="155">
        <f>IF(N113="zákl. přenesená",J113,0)</f>
        <v>0</v>
      </c>
      <c r="BH113" s="155">
        <f>IF(N113="sníž. přenesená",J113,0)</f>
        <v>0</v>
      </c>
      <c r="BI113" s="155">
        <f>IF(N113="nulová",J113,0)</f>
        <v>0</v>
      </c>
      <c r="BJ113" s="16" t="s">
        <v>75</v>
      </c>
      <c r="BK113" s="155">
        <f>ROUND(I113*H113,2)</f>
        <v>0</v>
      </c>
      <c r="BL113" s="16" t="s">
        <v>179</v>
      </c>
      <c r="BM113" s="154" t="s">
        <v>199</v>
      </c>
    </row>
    <row r="114" spans="1:65" s="34" customFormat="1">
      <c r="A114" s="30"/>
      <c r="B114" s="31"/>
      <c r="C114" s="30"/>
      <c r="D114" s="156" t="s">
        <v>118</v>
      </c>
      <c r="E114" s="30"/>
      <c r="F114" s="157" t="s">
        <v>200</v>
      </c>
      <c r="G114" s="30"/>
      <c r="H114" s="30"/>
      <c r="I114" s="158"/>
      <c r="J114" s="30"/>
      <c r="K114" s="30"/>
      <c r="L114" s="31"/>
      <c r="M114" s="159"/>
      <c r="N114" s="160"/>
      <c r="O114" s="53"/>
      <c r="P114" s="53"/>
      <c r="Q114" s="53"/>
      <c r="R114" s="53"/>
      <c r="S114" s="53"/>
      <c r="T114" s="54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T114" s="16" t="s">
        <v>118</v>
      </c>
      <c r="AU114" s="16" t="s">
        <v>77</v>
      </c>
    </row>
    <row r="115" spans="1:65" s="34" customFormat="1" ht="16.5" customHeight="1">
      <c r="A115" s="30"/>
      <c r="B115" s="142"/>
      <c r="C115" s="161" t="s">
        <v>201</v>
      </c>
      <c r="D115" s="161" t="s">
        <v>120</v>
      </c>
      <c r="E115" s="162" t="s">
        <v>202</v>
      </c>
      <c r="F115" s="163" t="s">
        <v>203</v>
      </c>
      <c r="G115" s="164" t="s">
        <v>204</v>
      </c>
      <c r="H115" s="165">
        <v>7</v>
      </c>
      <c r="I115" s="166"/>
      <c r="J115" s="167">
        <f>ROUND(I115*H115,2)</f>
        <v>0</v>
      </c>
      <c r="K115" s="163" t="s">
        <v>115</v>
      </c>
      <c r="L115" s="168"/>
      <c r="M115" s="169"/>
      <c r="N115" s="170" t="s">
        <v>41</v>
      </c>
      <c r="O115" s="53"/>
      <c r="P115" s="152">
        <f>O115*H115</f>
        <v>0</v>
      </c>
      <c r="Q115" s="152">
        <v>1E-3</v>
      </c>
      <c r="R115" s="152">
        <f>Q115*H115</f>
        <v>7.0000000000000001E-3</v>
      </c>
      <c r="S115" s="152">
        <v>0</v>
      </c>
      <c r="T115" s="153">
        <f>S115*H115</f>
        <v>0</v>
      </c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  <c r="AR115" s="154" t="s">
        <v>189</v>
      </c>
      <c r="AT115" s="154" t="s">
        <v>120</v>
      </c>
      <c r="AU115" s="154" t="s">
        <v>77</v>
      </c>
      <c r="AY115" s="16" t="s">
        <v>108</v>
      </c>
      <c r="BE115" s="155">
        <f>IF(N115="základní",J115,0)</f>
        <v>0</v>
      </c>
      <c r="BF115" s="155">
        <f>IF(N115="snížená",J115,0)</f>
        <v>0</v>
      </c>
      <c r="BG115" s="155">
        <f>IF(N115="zákl. přenesená",J115,0)</f>
        <v>0</v>
      </c>
      <c r="BH115" s="155">
        <f>IF(N115="sníž. přenesená",J115,0)</f>
        <v>0</v>
      </c>
      <c r="BI115" s="155">
        <f>IF(N115="nulová",J115,0)</f>
        <v>0</v>
      </c>
      <c r="BJ115" s="16" t="s">
        <v>75</v>
      </c>
      <c r="BK115" s="155">
        <f>ROUND(I115*H115,2)</f>
        <v>0</v>
      </c>
      <c r="BL115" s="16" t="s">
        <v>179</v>
      </c>
      <c r="BM115" s="154" t="s">
        <v>205</v>
      </c>
    </row>
    <row r="116" spans="1:65" s="34" customFormat="1" ht="16.5" customHeight="1">
      <c r="A116" s="30"/>
      <c r="B116" s="142"/>
      <c r="C116" s="161" t="s">
        <v>206</v>
      </c>
      <c r="D116" s="161" t="s">
        <v>120</v>
      </c>
      <c r="E116" s="162" t="s">
        <v>207</v>
      </c>
      <c r="F116" s="163" t="s">
        <v>208</v>
      </c>
      <c r="G116" s="164" t="s">
        <v>209</v>
      </c>
      <c r="H116" s="165">
        <v>3</v>
      </c>
      <c r="I116" s="166"/>
      <c r="J116" s="167">
        <f>ROUND(I116*H116,2)</f>
        <v>0</v>
      </c>
      <c r="K116" s="163"/>
      <c r="L116" s="168"/>
      <c r="M116" s="169"/>
      <c r="N116" s="170" t="s">
        <v>41</v>
      </c>
      <c r="O116" s="53"/>
      <c r="P116" s="152">
        <f>O116*H116</f>
        <v>0</v>
      </c>
      <c r="Q116" s="152">
        <v>0</v>
      </c>
      <c r="R116" s="152">
        <f>Q116*H116</f>
        <v>0</v>
      </c>
      <c r="S116" s="152">
        <v>0</v>
      </c>
      <c r="T116" s="153">
        <f>S116*H116</f>
        <v>0</v>
      </c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R116" s="154" t="s">
        <v>189</v>
      </c>
      <c r="AT116" s="154" t="s">
        <v>120</v>
      </c>
      <c r="AU116" s="154" t="s">
        <v>77</v>
      </c>
      <c r="AY116" s="16" t="s">
        <v>108</v>
      </c>
      <c r="BE116" s="155">
        <f>IF(N116="základní",J116,0)</f>
        <v>0</v>
      </c>
      <c r="BF116" s="155">
        <f>IF(N116="snížená",J116,0)</f>
        <v>0</v>
      </c>
      <c r="BG116" s="155">
        <f>IF(N116="zákl. přenesená",J116,0)</f>
        <v>0</v>
      </c>
      <c r="BH116" s="155">
        <f>IF(N116="sníž. přenesená",J116,0)</f>
        <v>0</v>
      </c>
      <c r="BI116" s="155">
        <f>IF(N116="nulová",J116,0)</f>
        <v>0</v>
      </c>
      <c r="BJ116" s="16" t="s">
        <v>75</v>
      </c>
      <c r="BK116" s="155">
        <f>ROUND(I116*H116,2)</f>
        <v>0</v>
      </c>
      <c r="BL116" s="16" t="s">
        <v>179</v>
      </c>
      <c r="BM116" s="154" t="s">
        <v>210</v>
      </c>
    </row>
    <row r="117" spans="1:65" s="34" customFormat="1" ht="16.5" customHeight="1">
      <c r="A117" s="30"/>
      <c r="B117" s="142"/>
      <c r="C117" s="161" t="s">
        <v>211</v>
      </c>
      <c r="D117" s="161" t="s">
        <v>120</v>
      </c>
      <c r="E117" s="162" t="s">
        <v>212</v>
      </c>
      <c r="F117" s="163" t="s">
        <v>213</v>
      </c>
      <c r="G117" s="164" t="s">
        <v>114</v>
      </c>
      <c r="H117" s="165">
        <v>3</v>
      </c>
      <c r="I117" s="166"/>
      <c r="J117" s="167">
        <f>ROUND(I117*H117,2)</f>
        <v>0</v>
      </c>
      <c r="K117" s="163"/>
      <c r="L117" s="168"/>
      <c r="M117" s="169"/>
      <c r="N117" s="170" t="s">
        <v>41</v>
      </c>
      <c r="O117" s="53"/>
      <c r="P117" s="152">
        <f>O117*H117</f>
        <v>0</v>
      </c>
      <c r="Q117" s="152">
        <v>0</v>
      </c>
      <c r="R117" s="152">
        <f>Q117*H117</f>
        <v>0</v>
      </c>
      <c r="S117" s="152">
        <v>0</v>
      </c>
      <c r="T117" s="153">
        <f>S117*H117</f>
        <v>0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R117" s="154" t="s">
        <v>189</v>
      </c>
      <c r="AT117" s="154" t="s">
        <v>120</v>
      </c>
      <c r="AU117" s="154" t="s">
        <v>77</v>
      </c>
      <c r="AY117" s="16" t="s">
        <v>108</v>
      </c>
      <c r="BE117" s="155">
        <f>IF(N117="základní",J117,0)</f>
        <v>0</v>
      </c>
      <c r="BF117" s="155">
        <f>IF(N117="snížená",J117,0)</f>
        <v>0</v>
      </c>
      <c r="BG117" s="155">
        <f>IF(N117="zákl. přenesená",J117,0)</f>
        <v>0</v>
      </c>
      <c r="BH117" s="155">
        <f>IF(N117="sníž. přenesená",J117,0)</f>
        <v>0</v>
      </c>
      <c r="BI117" s="155">
        <f>IF(N117="nulová",J117,0)</f>
        <v>0</v>
      </c>
      <c r="BJ117" s="16" t="s">
        <v>75</v>
      </c>
      <c r="BK117" s="155">
        <f>ROUND(I117*H117,2)</f>
        <v>0</v>
      </c>
      <c r="BL117" s="16" t="s">
        <v>179</v>
      </c>
      <c r="BM117" s="154" t="s">
        <v>214</v>
      </c>
    </row>
    <row r="118" spans="1:65" s="128" customFormat="1" ht="22.8" customHeight="1">
      <c r="B118" s="129"/>
      <c r="D118" s="130" t="s">
        <v>69</v>
      </c>
      <c r="E118" s="140" t="s">
        <v>215</v>
      </c>
      <c r="F118" s="140" t="s">
        <v>216</v>
      </c>
      <c r="I118" s="132"/>
      <c r="J118" s="141">
        <f>BK118</f>
        <v>0</v>
      </c>
      <c r="L118" s="129"/>
      <c r="M118" s="134"/>
      <c r="N118" s="135"/>
      <c r="O118" s="135"/>
      <c r="P118" s="136">
        <f>SUM(P119:P121)</f>
        <v>0</v>
      </c>
      <c r="Q118" s="135"/>
      <c r="R118" s="136">
        <f>SUM(R119:R121)</f>
        <v>1.596E-3</v>
      </c>
      <c r="S118" s="135"/>
      <c r="T118" s="137">
        <f>SUM(T119:T121)</f>
        <v>0</v>
      </c>
      <c r="AR118" s="130" t="s">
        <v>77</v>
      </c>
      <c r="AT118" s="138" t="s">
        <v>69</v>
      </c>
      <c r="AU118" s="138" t="s">
        <v>75</v>
      </c>
      <c r="AY118" s="130" t="s">
        <v>108</v>
      </c>
      <c r="BK118" s="139">
        <f>SUM(BK119:BK121)</f>
        <v>0</v>
      </c>
    </row>
    <row r="119" spans="1:65" s="34" customFormat="1" ht="24.15" customHeight="1">
      <c r="A119" s="30"/>
      <c r="B119" s="142"/>
      <c r="C119" s="143" t="s">
        <v>7</v>
      </c>
      <c r="D119" s="143" t="s">
        <v>111</v>
      </c>
      <c r="E119" s="144" t="s">
        <v>217</v>
      </c>
      <c r="F119" s="145" t="s">
        <v>218</v>
      </c>
      <c r="G119" s="146" t="s">
        <v>133</v>
      </c>
      <c r="H119" s="147">
        <v>2</v>
      </c>
      <c r="I119" s="148"/>
      <c r="J119" s="149">
        <f>ROUND(I119*H119,2)</f>
        <v>0</v>
      </c>
      <c r="K119" s="145" t="s">
        <v>115</v>
      </c>
      <c r="L119" s="31"/>
      <c r="M119" s="150"/>
      <c r="N119" s="151" t="s">
        <v>41</v>
      </c>
      <c r="O119" s="53"/>
      <c r="P119" s="152">
        <f>O119*H119</f>
        <v>0</v>
      </c>
      <c r="Q119" s="152">
        <v>7.9799999999999999E-4</v>
      </c>
      <c r="R119" s="152">
        <f>Q119*H119</f>
        <v>1.596E-3</v>
      </c>
      <c r="S119" s="152">
        <v>0</v>
      </c>
      <c r="T119" s="153">
        <f>S119*H119</f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R119" s="154" t="s">
        <v>179</v>
      </c>
      <c r="AT119" s="154" t="s">
        <v>111</v>
      </c>
      <c r="AU119" s="154" t="s">
        <v>77</v>
      </c>
      <c r="AY119" s="16" t="s">
        <v>108</v>
      </c>
      <c r="BE119" s="155">
        <f>IF(N119="základní",J119,0)</f>
        <v>0</v>
      </c>
      <c r="BF119" s="155">
        <f>IF(N119="snížená",J119,0)</f>
        <v>0</v>
      </c>
      <c r="BG119" s="155">
        <f>IF(N119="zákl. přenesená",J119,0)</f>
        <v>0</v>
      </c>
      <c r="BH119" s="155">
        <f>IF(N119="sníž. přenesená",J119,0)</f>
        <v>0</v>
      </c>
      <c r="BI119" s="155">
        <f>IF(N119="nulová",J119,0)</f>
        <v>0</v>
      </c>
      <c r="BJ119" s="16" t="s">
        <v>75</v>
      </c>
      <c r="BK119" s="155">
        <f>ROUND(I119*H119,2)</f>
        <v>0</v>
      </c>
      <c r="BL119" s="16" t="s">
        <v>179</v>
      </c>
      <c r="BM119" s="154" t="s">
        <v>219</v>
      </c>
    </row>
    <row r="120" spans="1:65" s="34" customFormat="1">
      <c r="A120" s="30"/>
      <c r="B120" s="31"/>
      <c r="C120" s="30"/>
      <c r="D120" s="156" t="s">
        <v>118</v>
      </c>
      <c r="E120" s="30"/>
      <c r="F120" s="157" t="s">
        <v>220</v>
      </c>
      <c r="G120" s="30"/>
      <c r="H120" s="30"/>
      <c r="I120" s="158"/>
      <c r="J120" s="30"/>
      <c r="K120" s="30"/>
      <c r="L120" s="31"/>
      <c r="M120" s="159"/>
      <c r="N120" s="160"/>
      <c r="O120" s="53"/>
      <c r="P120" s="53"/>
      <c r="Q120" s="53"/>
      <c r="R120" s="53"/>
      <c r="S120" s="53"/>
      <c r="T120" s="54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6" t="s">
        <v>118</v>
      </c>
      <c r="AU120" s="16" t="s">
        <v>77</v>
      </c>
    </row>
    <row r="121" spans="1:65" s="34" customFormat="1" ht="16.5" customHeight="1">
      <c r="A121" s="30"/>
      <c r="B121" s="142"/>
      <c r="C121" s="161" t="s">
        <v>221</v>
      </c>
      <c r="D121" s="161" t="s">
        <v>120</v>
      </c>
      <c r="E121" s="162" t="s">
        <v>222</v>
      </c>
      <c r="F121" s="163" t="s">
        <v>223</v>
      </c>
      <c r="G121" s="164" t="s">
        <v>224</v>
      </c>
      <c r="H121" s="165">
        <v>4</v>
      </c>
      <c r="I121" s="166"/>
      <c r="J121" s="167">
        <f>ROUND(I121*H121,2)</f>
        <v>0</v>
      </c>
      <c r="K121" s="163"/>
      <c r="L121" s="168"/>
      <c r="M121" s="169"/>
      <c r="N121" s="170" t="s">
        <v>41</v>
      </c>
      <c r="O121" s="53"/>
      <c r="P121" s="152">
        <f>O121*H121</f>
        <v>0</v>
      </c>
      <c r="Q121" s="152">
        <v>0</v>
      </c>
      <c r="R121" s="152">
        <f>Q121*H121</f>
        <v>0</v>
      </c>
      <c r="S121" s="152">
        <v>0</v>
      </c>
      <c r="T121" s="153">
        <f>S121*H121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54" t="s">
        <v>189</v>
      </c>
      <c r="AT121" s="154" t="s">
        <v>120</v>
      </c>
      <c r="AU121" s="154" t="s">
        <v>77</v>
      </c>
      <c r="AY121" s="16" t="s">
        <v>108</v>
      </c>
      <c r="BE121" s="155">
        <f>IF(N121="základní",J121,0)</f>
        <v>0</v>
      </c>
      <c r="BF121" s="155">
        <f>IF(N121="snížená",J121,0)</f>
        <v>0</v>
      </c>
      <c r="BG121" s="155">
        <f>IF(N121="zákl. přenesená",J121,0)</f>
        <v>0</v>
      </c>
      <c r="BH121" s="155">
        <f>IF(N121="sníž. přenesená",J121,0)</f>
        <v>0</v>
      </c>
      <c r="BI121" s="155">
        <f>IF(N121="nulová",J121,0)</f>
        <v>0</v>
      </c>
      <c r="BJ121" s="16" t="s">
        <v>75</v>
      </c>
      <c r="BK121" s="155">
        <f>ROUND(I121*H121,2)</f>
        <v>0</v>
      </c>
      <c r="BL121" s="16" t="s">
        <v>179</v>
      </c>
      <c r="BM121" s="154" t="s">
        <v>225</v>
      </c>
    </row>
    <row r="122" spans="1:65" s="128" customFormat="1" ht="22.8" customHeight="1">
      <c r="B122" s="129"/>
      <c r="D122" s="130" t="s">
        <v>69</v>
      </c>
      <c r="E122" s="140" t="s">
        <v>226</v>
      </c>
      <c r="F122" s="140" t="s">
        <v>227</v>
      </c>
      <c r="I122" s="132"/>
      <c r="J122" s="141">
        <f>BK122</f>
        <v>0</v>
      </c>
      <c r="L122" s="129"/>
      <c r="M122" s="134"/>
      <c r="N122" s="135"/>
      <c r="O122" s="135"/>
      <c r="P122" s="136">
        <f>SUM(P123:P125)</f>
        <v>0</v>
      </c>
      <c r="Q122" s="135"/>
      <c r="R122" s="136">
        <f>SUM(R123:R125)</f>
        <v>1.7735524E-3</v>
      </c>
      <c r="S122" s="135"/>
      <c r="T122" s="137">
        <f>SUM(T123:T125)</f>
        <v>0</v>
      </c>
      <c r="AR122" s="130" t="s">
        <v>77</v>
      </c>
      <c r="AT122" s="138" t="s">
        <v>69</v>
      </c>
      <c r="AU122" s="138" t="s">
        <v>75</v>
      </c>
      <c r="AY122" s="130" t="s">
        <v>108</v>
      </c>
      <c r="BK122" s="139">
        <f>SUM(BK123:BK125)</f>
        <v>0</v>
      </c>
    </row>
    <row r="123" spans="1:65" s="34" customFormat="1" ht="16.5" customHeight="1">
      <c r="A123" s="30"/>
      <c r="B123" s="142"/>
      <c r="C123" s="143" t="s">
        <v>228</v>
      </c>
      <c r="D123" s="143" t="s">
        <v>111</v>
      </c>
      <c r="E123" s="144" t="s">
        <v>229</v>
      </c>
      <c r="F123" s="145" t="s">
        <v>230</v>
      </c>
      <c r="G123" s="146" t="s">
        <v>133</v>
      </c>
      <c r="H123" s="147">
        <v>2</v>
      </c>
      <c r="I123" s="148"/>
      <c r="J123" s="149">
        <f>ROUND(I123*H123,2)</f>
        <v>0</v>
      </c>
      <c r="K123" s="145" t="s">
        <v>115</v>
      </c>
      <c r="L123" s="31"/>
      <c r="M123" s="150"/>
      <c r="N123" s="151" t="s">
        <v>41</v>
      </c>
      <c r="O123" s="53"/>
      <c r="P123" s="152">
        <f>O123*H123</f>
        <v>0</v>
      </c>
      <c r="Q123" s="152">
        <v>2.067762E-4</v>
      </c>
      <c r="R123" s="152">
        <f>Q123*H123</f>
        <v>4.135524E-4</v>
      </c>
      <c r="S123" s="152">
        <v>0</v>
      </c>
      <c r="T123" s="153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54" t="s">
        <v>179</v>
      </c>
      <c r="AT123" s="154" t="s">
        <v>111</v>
      </c>
      <c r="AU123" s="154" t="s">
        <v>77</v>
      </c>
      <c r="AY123" s="16" t="s">
        <v>108</v>
      </c>
      <c r="BE123" s="155">
        <f>IF(N123="základní",J123,0)</f>
        <v>0</v>
      </c>
      <c r="BF123" s="155">
        <f>IF(N123="snížená",J123,0)</f>
        <v>0</v>
      </c>
      <c r="BG123" s="155">
        <f>IF(N123="zákl. přenesená",J123,0)</f>
        <v>0</v>
      </c>
      <c r="BH123" s="155">
        <f>IF(N123="sníž. přenesená",J123,0)</f>
        <v>0</v>
      </c>
      <c r="BI123" s="155">
        <f>IF(N123="nulová",J123,0)</f>
        <v>0</v>
      </c>
      <c r="BJ123" s="16" t="s">
        <v>75</v>
      </c>
      <c r="BK123" s="155">
        <f>ROUND(I123*H123,2)</f>
        <v>0</v>
      </c>
      <c r="BL123" s="16" t="s">
        <v>179</v>
      </c>
      <c r="BM123" s="154" t="s">
        <v>231</v>
      </c>
    </row>
    <row r="124" spans="1:65" s="34" customFormat="1">
      <c r="A124" s="30"/>
      <c r="B124" s="31"/>
      <c r="C124" s="30"/>
      <c r="D124" s="156" t="s">
        <v>118</v>
      </c>
      <c r="E124" s="30"/>
      <c r="F124" s="157" t="s">
        <v>232</v>
      </c>
      <c r="G124" s="30"/>
      <c r="H124" s="30"/>
      <c r="I124" s="158"/>
      <c r="J124" s="30"/>
      <c r="K124" s="30"/>
      <c r="L124" s="31"/>
      <c r="M124" s="159"/>
      <c r="N124" s="160"/>
      <c r="O124" s="53"/>
      <c r="P124" s="53"/>
      <c r="Q124" s="53"/>
      <c r="R124" s="53"/>
      <c r="S124" s="53"/>
      <c r="T124" s="54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T124" s="16" t="s">
        <v>118</v>
      </c>
      <c r="AU124" s="16" t="s">
        <v>77</v>
      </c>
    </row>
    <row r="125" spans="1:65" s="34" customFormat="1" ht="16.5" customHeight="1">
      <c r="A125" s="30"/>
      <c r="B125" s="142"/>
      <c r="C125" s="161" t="s">
        <v>233</v>
      </c>
      <c r="D125" s="161" t="s">
        <v>120</v>
      </c>
      <c r="E125" s="162" t="s">
        <v>234</v>
      </c>
      <c r="F125" s="163" t="s">
        <v>235</v>
      </c>
      <c r="G125" s="164" t="s">
        <v>133</v>
      </c>
      <c r="H125" s="165">
        <v>2</v>
      </c>
      <c r="I125" s="166"/>
      <c r="J125" s="167">
        <f>ROUND(I125*H125,2)</f>
        <v>0</v>
      </c>
      <c r="K125" s="163"/>
      <c r="L125" s="168"/>
      <c r="M125" s="169"/>
      <c r="N125" s="170" t="s">
        <v>41</v>
      </c>
      <c r="O125" s="53"/>
      <c r="P125" s="152">
        <f>O125*H125</f>
        <v>0</v>
      </c>
      <c r="Q125" s="152">
        <v>6.8000000000000005E-4</v>
      </c>
      <c r="R125" s="152">
        <f>Q125*H125</f>
        <v>1.3600000000000001E-3</v>
      </c>
      <c r="S125" s="152">
        <v>0</v>
      </c>
      <c r="T125" s="153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54" t="s">
        <v>189</v>
      </c>
      <c r="AT125" s="154" t="s">
        <v>120</v>
      </c>
      <c r="AU125" s="154" t="s">
        <v>77</v>
      </c>
      <c r="AY125" s="16" t="s">
        <v>108</v>
      </c>
      <c r="BE125" s="155">
        <f>IF(N125="základní",J125,0)</f>
        <v>0</v>
      </c>
      <c r="BF125" s="155">
        <f>IF(N125="snížená",J125,0)</f>
        <v>0</v>
      </c>
      <c r="BG125" s="155">
        <f>IF(N125="zákl. přenesená",J125,0)</f>
        <v>0</v>
      </c>
      <c r="BH125" s="155">
        <f>IF(N125="sníž. přenesená",J125,0)</f>
        <v>0</v>
      </c>
      <c r="BI125" s="155">
        <f>IF(N125="nulová",J125,0)</f>
        <v>0</v>
      </c>
      <c r="BJ125" s="16" t="s">
        <v>75</v>
      </c>
      <c r="BK125" s="155">
        <f>ROUND(I125*H125,2)</f>
        <v>0</v>
      </c>
      <c r="BL125" s="16" t="s">
        <v>179</v>
      </c>
      <c r="BM125" s="154" t="s">
        <v>236</v>
      </c>
    </row>
    <row r="126" spans="1:65" s="128" customFormat="1" ht="22.8" customHeight="1">
      <c r="B126" s="129"/>
      <c r="D126" s="130" t="s">
        <v>69</v>
      </c>
      <c r="E126" s="140" t="s">
        <v>237</v>
      </c>
      <c r="F126" s="140" t="s">
        <v>238</v>
      </c>
      <c r="I126" s="132"/>
      <c r="J126" s="141">
        <f>BK126</f>
        <v>0</v>
      </c>
      <c r="L126" s="129"/>
      <c r="M126" s="134"/>
      <c r="N126" s="135"/>
      <c r="O126" s="135"/>
      <c r="P126" s="136">
        <f>SUM(P127:P128)</f>
        <v>0</v>
      </c>
      <c r="Q126" s="135"/>
      <c r="R126" s="136">
        <f>SUM(R127:R128)</f>
        <v>0</v>
      </c>
      <c r="S126" s="135"/>
      <c r="T126" s="137">
        <f>SUM(T127:T128)</f>
        <v>0</v>
      </c>
      <c r="AR126" s="130" t="s">
        <v>77</v>
      </c>
      <c r="AT126" s="138" t="s">
        <v>69</v>
      </c>
      <c r="AU126" s="138" t="s">
        <v>75</v>
      </c>
      <c r="AY126" s="130" t="s">
        <v>108</v>
      </c>
      <c r="BK126" s="139">
        <f>SUM(BK127:BK128)</f>
        <v>0</v>
      </c>
    </row>
    <row r="127" spans="1:65" s="34" customFormat="1" ht="16.5" customHeight="1">
      <c r="A127" s="30"/>
      <c r="B127" s="142"/>
      <c r="C127" s="143" t="s">
        <v>239</v>
      </c>
      <c r="D127" s="143" t="s">
        <v>111</v>
      </c>
      <c r="E127" s="144" t="s">
        <v>240</v>
      </c>
      <c r="F127" s="145" t="s">
        <v>241</v>
      </c>
      <c r="G127" s="146" t="s">
        <v>114</v>
      </c>
      <c r="H127" s="147">
        <v>2</v>
      </c>
      <c r="I127" s="148"/>
      <c r="J127" s="149">
        <f>ROUND(I127*H127,2)</f>
        <v>0</v>
      </c>
      <c r="K127" s="145"/>
      <c r="L127" s="31"/>
      <c r="M127" s="150"/>
      <c r="N127" s="151" t="s">
        <v>41</v>
      </c>
      <c r="O127" s="53"/>
      <c r="P127" s="152">
        <f>O127*H127</f>
        <v>0</v>
      </c>
      <c r="Q127" s="152">
        <v>0</v>
      </c>
      <c r="R127" s="152">
        <f>Q127*H127</f>
        <v>0</v>
      </c>
      <c r="S127" s="152">
        <v>0</v>
      </c>
      <c r="T127" s="153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54" t="s">
        <v>116</v>
      </c>
      <c r="AT127" s="154" t="s">
        <v>111</v>
      </c>
      <c r="AU127" s="154" t="s">
        <v>77</v>
      </c>
      <c r="AY127" s="16" t="s">
        <v>108</v>
      </c>
      <c r="BE127" s="155">
        <f>IF(N127="základní",J127,0)</f>
        <v>0</v>
      </c>
      <c r="BF127" s="155">
        <f>IF(N127="snížená",J127,0)</f>
        <v>0</v>
      </c>
      <c r="BG127" s="155">
        <f>IF(N127="zákl. přenesená",J127,0)</f>
        <v>0</v>
      </c>
      <c r="BH127" s="155">
        <f>IF(N127="sníž. přenesená",J127,0)</f>
        <v>0</v>
      </c>
      <c r="BI127" s="155">
        <f>IF(N127="nulová",J127,0)</f>
        <v>0</v>
      </c>
      <c r="BJ127" s="16" t="s">
        <v>75</v>
      </c>
      <c r="BK127" s="155">
        <f>ROUND(I127*H127,2)</f>
        <v>0</v>
      </c>
      <c r="BL127" s="16" t="s">
        <v>116</v>
      </c>
      <c r="BM127" s="154" t="s">
        <v>242</v>
      </c>
    </row>
    <row r="128" spans="1:65" s="34" customFormat="1" ht="16.5" customHeight="1">
      <c r="A128" s="30"/>
      <c r="B128" s="142"/>
      <c r="C128" s="143" t="s">
        <v>243</v>
      </c>
      <c r="D128" s="143" t="s">
        <v>111</v>
      </c>
      <c r="E128" s="144" t="s">
        <v>244</v>
      </c>
      <c r="F128" s="145" t="s">
        <v>241</v>
      </c>
      <c r="G128" s="146" t="s">
        <v>114</v>
      </c>
      <c r="H128" s="147">
        <v>2</v>
      </c>
      <c r="I128" s="148"/>
      <c r="J128" s="149">
        <f>ROUND(I128*H128,2)</f>
        <v>0</v>
      </c>
      <c r="K128" s="145"/>
      <c r="L128" s="31"/>
      <c r="M128" s="150"/>
      <c r="N128" s="151" t="s">
        <v>41</v>
      </c>
      <c r="O128" s="53"/>
      <c r="P128" s="152">
        <f>O128*H128</f>
        <v>0</v>
      </c>
      <c r="Q128" s="152">
        <v>0</v>
      </c>
      <c r="R128" s="152">
        <f>Q128*H128</f>
        <v>0</v>
      </c>
      <c r="S128" s="152">
        <v>0</v>
      </c>
      <c r="T128" s="153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54" t="s">
        <v>116</v>
      </c>
      <c r="AT128" s="154" t="s">
        <v>111</v>
      </c>
      <c r="AU128" s="154" t="s">
        <v>77</v>
      </c>
      <c r="AY128" s="16" t="s">
        <v>108</v>
      </c>
      <c r="BE128" s="155">
        <f>IF(N128="základní",J128,0)</f>
        <v>0</v>
      </c>
      <c r="BF128" s="155">
        <f>IF(N128="snížená",J128,0)</f>
        <v>0</v>
      </c>
      <c r="BG128" s="155">
        <f>IF(N128="zákl. přenesená",J128,0)</f>
        <v>0</v>
      </c>
      <c r="BH128" s="155">
        <f>IF(N128="sníž. přenesená",J128,0)</f>
        <v>0</v>
      </c>
      <c r="BI128" s="155">
        <f>IF(N128="nulová",J128,0)</f>
        <v>0</v>
      </c>
      <c r="BJ128" s="16" t="s">
        <v>75</v>
      </c>
      <c r="BK128" s="155">
        <f>ROUND(I128*H128,2)</f>
        <v>0</v>
      </c>
      <c r="BL128" s="16" t="s">
        <v>116</v>
      </c>
      <c r="BM128" s="154" t="s">
        <v>245</v>
      </c>
    </row>
    <row r="129" spans="1:65" s="128" customFormat="1" ht="25.95" customHeight="1">
      <c r="B129" s="129"/>
      <c r="D129" s="130" t="s">
        <v>69</v>
      </c>
      <c r="E129" s="131" t="s">
        <v>120</v>
      </c>
      <c r="F129" s="131" t="s">
        <v>246</v>
      </c>
      <c r="I129" s="132"/>
      <c r="J129" s="133">
        <f>BK129</f>
        <v>0</v>
      </c>
      <c r="L129" s="129"/>
      <c r="M129" s="134"/>
      <c r="N129" s="135"/>
      <c r="O129" s="135"/>
      <c r="P129" s="136">
        <f>P130+P138</f>
        <v>0</v>
      </c>
      <c r="Q129" s="135"/>
      <c r="R129" s="136">
        <f>R130+R138</f>
        <v>0.54372037200000001</v>
      </c>
      <c r="S129" s="135"/>
      <c r="T129" s="137">
        <f>T130+T138</f>
        <v>0</v>
      </c>
      <c r="AR129" s="130" t="s">
        <v>127</v>
      </c>
      <c r="AT129" s="138" t="s">
        <v>69</v>
      </c>
      <c r="AU129" s="138" t="s">
        <v>70</v>
      </c>
      <c r="AY129" s="130" t="s">
        <v>108</v>
      </c>
      <c r="BK129" s="139">
        <f>BK130+BK138</f>
        <v>0</v>
      </c>
    </row>
    <row r="130" spans="1:65" s="128" customFormat="1" ht="22.8" customHeight="1">
      <c r="B130" s="129"/>
      <c r="D130" s="130" t="s">
        <v>69</v>
      </c>
      <c r="E130" s="140" t="s">
        <v>247</v>
      </c>
      <c r="F130" s="140" t="s">
        <v>248</v>
      </c>
      <c r="I130" s="132"/>
      <c r="J130" s="141">
        <f>BK130</f>
        <v>0</v>
      </c>
      <c r="L130" s="129"/>
      <c r="M130" s="134"/>
      <c r="N130" s="135"/>
      <c r="O130" s="135"/>
      <c r="P130" s="136">
        <f>SUM(P131:P137)</f>
        <v>0</v>
      </c>
      <c r="Q130" s="135"/>
      <c r="R130" s="136">
        <f>SUM(R131:R137)</f>
        <v>0.48246</v>
      </c>
      <c r="S130" s="135"/>
      <c r="T130" s="137">
        <f>SUM(T131:T137)</f>
        <v>0</v>
      </c>
      <c r="AR130" s="130" t="s">
        <v>127</v>
      </c>
      <c r="AT130" s="138" t="s">
        <v>69</v>
      </c>
      <c r="AU130" s="138" t="s">
        <v>75</v>
      </c>
      <c r="AY130" s="130" t="s">
        <v>108</v>
      </c>
      <c r="BK130" s="139">
        <f>SUM(BK131:BK137)</f>
        <v>0</v>
      </c>
    </row>
    <row r="131" spans="1:65" s="34" customFormat="1" ht="16.5" customHeight="1">
      <c r="A131" s="30"/>
      <c r="B131" s="142"/>
      <c r="C131" s="143" t="s">
        <v>249</v>
      </c>
      <c r="D131" s="143" t="s">
        <v>111</v>
      </c>
      <c r="E131" s="144" t="s">
        <v>250</v>
      </c>
      <c r="F131" s="145" t="s">
        <v>251</v>
      </c>
      <c r="G131" s="146" t="s">
        <v>123</v>
      </c>
      <c r="H131" s="147">
        <v>1</v>
      </c>
      <c r="I131" s="148"/>
      <c r="J131" s="149">
        <f t="shared" ref="J131:J137" si="0">ROUND(I131*H131,2)</f>
        <v>0</v>
      </c>
      <c r="K131" s="145"/>
      <c r="L131" s="31"/>
      <c r="M131" s="150"/>
      <c r="N131" s="151" t="s">
        <v>41</v>
      </c>
      <c r="O131" s="53"/>
      <c r="P131" s="152">
        <f t="shared" ref="P131:P137" si="1">O131*H131</f>
        <v>0</v>
      </c>
      <c r="Q131" s="152">
        <v>0</v>
      </c>
      <c r="R131" s="152">
        <f t="shared" ref="R131:R137" si="2">Q131*H131</f>
        <v>0</v>
      </c>
      <c r="S131" s="152">
        <v>0</v>
      </c>
      <c r="T131" s="153">
        <f t="shared" ref="T131:T137" si="3"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54" t="s">
        <v>152</v>
      </c>
      <c r="AT131" s="154" t="s">
        <v>111</v>
      </c>
      <c r="AU131" s="154" t="s">
        <v>77</v>
      </c>
      <c r="AY131" s="16" t="s">
        <v>108</v>
      </c>
      <c r="BE131" s="155">
        <f t="shared" ref="BE131:BE137" si="4">IF(N131="základní",J131,0)</f>
        <v>0</v>
      </c>
      <c r="BF131" s="155">
        <f t="shared" ref="BF131:BF137" si="5">IF(N131="snížená",J131,0)</f>
        <v>0</v>
      </c>
      <c r="BG131" s="155">
        <f t="shared" ref="BG131:BG137" si="6">IF(N131="zákl. přenesená",J131,0)</f>
        <v>0</v>
      </c>
      <c r="BH131" s="155">
        <f t="shared" ref="BH131:BH137" si="7">IF(N131="sníž. přenesená",J131,0)</f>
        <v>0</v>
      </c>
      <c r="BI131" s="155">
        <f t="shared" ref="BI131:BI137" si="8">IF(N131="nulová",J131,0)</f>
        <v>0</v>
      </c>
      <c r="BJ131" s="16" t="s">
        <v>75</v>
      </c>
      <c r="BK131" s="155">
        <f t="shared" ref="BK131:BK137" si="9">ROUND(I131*H131,2)</f>
        <v>0</v>
      </c>
      <c r="BL131" s="16" t="s">
        <v>152</v>
      </c>
      <c r="BM131" s="154" t="s">
        <v>252</v>
      </c>
    </row>
    <row r="132" spans="1:65" s="34" customFormat="1" ht="16.5" customHeight="1">
      <c r="A132" s="30"/>
      <c r="B132" s="142"/>
      <c r="C132" s="161" t="s">
        <v>253</v>
      </c>
      <c r="D132" s="161" t="s">
        <v>120</v>
      </c>
      <c r="E132" s="162" t="s">
        <v>254</v>
      </c>
      <c r="F132" s="163" t="s">
        <v>255</v>
      </c>
      <c r="G132" s="164" t="s">
        <v>133</v>
      </c>
      <c r="H132" s="165">
        <v>2</v>
      </c>
      <c r="I132" s="166"/>
      <c r="J132" s="167">
        <f t="shared" si="0"/>
        <v>0</v>
      </c>
      <c r="K132" s="163"/>
      <c r="L132" s="168"/>
      <c r="M132" s="169"/>
      <c r="N132" s="170" t="s">
        <v>41</v>
      </c>
      <c r="O132" s="53"/>
      <c r="P132" s="152">
        <f t="shared" si="1"/>
        <v>0</v>
      </c>
      <c r="Q132" s="152">
        <v>0</v>
      </c>
      <c r="R132" s="152">
        <f t="shared" si="2"/>
        <v>0</v>
      </c>
      <c r="S132" s="152">
        <v>0</v>
      </c>
      <c r="T132" s="153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54" t="s">
        <v>256</v>
      </c>
      <c r="AT132" s="154" t="s">
        <v>120</v>
      </c>
      <c r="AU132" s="154" t="s">
        <v>77</v>
      </c>
      <c r="AY132" s="16" t="s">
        <v>108</v>
      </c>
      <c r="BE132" s="155">
        <f t="shared" si="4"/>
        <v>0</v>
      </c>
      <c r="BF132" s="155">
        <f t="shared" si="5"/>
        <v>0</v>
      </c>
      <c r="BG132" s="155">
        <f t="shared" si="6"/>
        <v>0</v>
      </c>
      <c r="BH132" s="155">
        <f t="shared" si="7"/>
        <v>0</v>
      </c>
      <c r="BI132" s="155">
        <f t="shared" si="8"/>
        <v>0</v>
      </c>
      <c r="BJ132" s="16" t="s">
        <v>75</v>
      </c>
      <c r="BK132" s="155">
        <f t="shared" si="9"/>
        <v>0</v>
      </c>
      <c r="BL132" s="16" t="s">
        <v>152</v>
      </c>
      <c r="BM132" s="154" t="s">
        <v>257</v>
      </c>
    </row>
    <row r="133" spans="1:65" s="34" customFormat="1" ht="16.5" customHeight="1">
      <c r="A133" s="30"/>
      <c r="B133" s="142"/>
      <c r="C133" s="161" t="s">
        <v>258</v>
      </c>
      <c r="D133" s="161" t="s">
        <v>120</v>
      </c>
      <c r="E133" s="162" t="s">
        <v>259</v>
      </c>
      <c r="F133" s="163" t="s">
        <v>260</v>
      </c>
      <c r="G133" s="164" t="s">
        <v>114</v>
      </c>
      <c r="H133" s="165">
        <v>1</v>
      </c>
      <c r="I133" s="166"/>
      <c r="J133" s="167">
        <f t="shared" si="0"/>
        <v>0</v>
      </c>
      <c r="K133" s="163"/>
      <c r="L133" s="168"/>
      <c r="M133" s="169"/>
      <c r="N133" s="170" t="s">
        <v>41</v>
      </c>
      <c r="O133" s="53"/>
      <c r="P133" s="152">
        <f t="shared" si="1"/>
        <v>0</v>
      </c>
      <c r="Q133" s="152">
        <v>0</v>
      </c>
      <c r="R133" s="152">
        <f t="shared" si="2"/>
        <v>0</v>
      </c>
      <c r="S133" s="152">
        <v>0</v>
      </c>
      <c r="T133" s="153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4" t="s">
        <v>256</v>
      </c>
      <c r="AT133" s="154" t="s">
        <v>120</v>
      </c>
      <c r="AU133" s="154" t="s">
        <v>77</v>
      </c>
      <c r="AY133" s="16" t="s">
        <v>108</v>
      </c>
      <c r="BE133" s="155">
        <f t="shared" si="4"/>
        <v>0</v>
      </c>
      <c r="BF133" s="155">
        <f t="shared" si="5"/>
        <v>0</v>
      </c>
      <c r="BG133" s="155">
        <f t="shared" si="6"/>
        <v>0</v>
      </c>
      <c r="BH133" s="155">
        <f t="shared" si="7"/>
        <v>0</v>
      </c>
      <c r="BI133" s="155">
        <f t="shared" si="8"/>
        <v>0</v>
      </c>
      <c r="BJ133" s="16" t="s">
        <v>75</v>
      </c>
      <c r="BK133" s="155">
        <f t="shared" si="9"/>
        <v>0</v>
      </c>
      <c r="BL133" s="16" t="s">
        <v>152</v>
      </c>
      <c r="BM133" s="154" t="s">
        <v>261</v>
      </c>
    </row>
    <row r="134" spans="1:65" s="34" customFormat="1" ht="16.5" customHeight="1">
      <c r="A134" s="30"/>
      <c r="B134" s="142"/>
      <c r="C134" s="161" t="s">
        <v>262</v>
      </c>
      <c r="D134" s="161" t="s">
        <v>120</v>
      </c>
      <c r="E134" s="162" t="s">
        <v>263</v>
      </c>
      <c r="F134" s="163" t="s">
        <v>264</v>
      </c>
      <c r="G134" s="164" t="s">
        <v>114</v>
      </c>
      <c r="H134" s="165">
        <v>4</v>
      </c>
      <c r="I134" s="166"/>
      <c r="J134" s="167">
        <f t="shared" si="0"/>
        <v>0</v>
      </c>
      <c r="K134" s="163"/>
      <c r="L134" s="168"/>
      <c r="M134" s="169"/>
      <c r="N134" s="170" t="s">
        <v>41</v>
      </c>
      <c r="O134" s="53"/>
      <c r="P134" s="152">
        <f t="shared" si="1"/>
        <v>0</v>
      </c>
      <c r="Q134" s="152">
        <v>0.12</v>
      </c>
      <c r="R134" s="152">
        <f t="shared" si="2"/>
        <v>0.48</v>
      </c>
      <c r="S134" s="152">
        <v>0</v>
      </c>
      <c r="T134" s="153">
        <f t="shared" si="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54" t="s">
        <v>256</v>
      </c>
      <c r="AT134" s="154" t="s">
        <v>120</v>
      </c>
      <c r="AU134" s="154" t="s">
        <v>77</v>
      </c>
      <c r="AY134" s="16" t="s">
        <v>108</v>
      </c>
      <c r="BE134" s="155">
        <f t="shared" si="4"/>
        <v>0</v>
      </c>
      <c r="BF134" s="155">
        <f t="shared" si="5"/>
        <v>0</v>
      </c>
      <c r="BG134" s="155">
        <f t="shared" si="6"/>
        <v>0</v>
      </c>
      <c r="BH134" s="155">
        <f t="shared" si="7"/>
        <v>0</v>
      </c>
      <c r="BI134" s="155">
        <f t="shared" si="8"/>
        <v>0</v>
      </c>
      <c r="BJ134" s="16" t="s">
        <v>75</v>
      </c>
      <c r="BK134" s="155">
        <f t="shared" si="9"/>
        <v>0</v>
      </c>
      <c r="BL134" s="16" t="s">
        <v>152</v>
      </c>
      <c r="BM134" s="154" t="s">
        <v>265</v>
      </c>
    </row>
    <row r="135" spans="1:65" s="34" customFormat="1" ht="16.5" customHeight="1">
      <c r="A135" s="30"/>
      <c r="B135" s="142"/>
      <c r="C135" s="161" t="s">
        <v>266</v>
      </c>
      <c r="D135" s="161" t="s">
        <v>120</v>
      </c>
      <c r="E135" s="162" t="s">
        <v>267</v>
      </c>
      <c r="F135" s="163" t="s">
        <v>268</v>
      </c>
      <c r="G135" s="164" t="s">
        <v>133</v>
      </c>
      <c r="H135" s="165">
        <v>2</v>
      </c>
      <c r="I135" s="166"/>
      <c r="J135" s="167">
        <f t="shared" si="0"/>
        <v>0</v>
      </c>
      <c r="K135" s="163" t="s">
        <v>115</v>
      </c>
      <c r="L135" s="168"/>
      <c r="M135" s="169"/>
      <c r="N135" s="170" t="s">
        <v>41</v>
      </c>
      <c r="O135" s="53"/>
      <c r="P135" s="152">
        <f t="shared" si="1"/>
        <v>0</v>
      </c>
      <c r="Q135" s="152">
        <v>1.23E-3</v>
      </c>
      <c r="R135" s="152">
        <f t="shared" si="2"/>
        <v>2.4599999999999999E-3</v>
      </c>
      <c r="S135" s="152">
        <v>0</v>
      </c>
      <c r="T135" s="153">
        <f t="shared" si="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4" t="s">
        <v>256</v>
      </c>
      <c r="AT135" s="154" t="s">
        <v>120</v>
      </c>
      <c r="AU135" s="154" t="s">
        <v>77</v>
      </c>
      <c r="AY135" s="16" t="s">
        <v>108</v>
      </c>
      <c r="BE135" s="155">
        <f t="shared" si="4"/>
        <v>0</v>
      </c>
      <c r="BF135" s="155">
        <f t="shared" si="5"/>
        <v>0</v>
      </c>
      <c r="BG135" s="155">
        <f t="shared" si="6"/>
        <v>0</v>
      </c>
      <c r="BH135" s="155">
        <f t="shared" si="7"/>
        <v>0</v>
      </c>
      <c r="BI135" s="155">
        <f t="shared" si="8"/>
        <v>0</v>
      </c>
      <c r="BJ135" s="16" t="s">
        <v>75</v>
      </c>
      <c r="BK135" s="155">
        <f t="shared" si="9"/>
        <v>0</v>
      </c>
      <c r="BL135" s="16" t="s">
        <v>152</v>
      </c>
      <c r="BM135" s="154" t="s">
        <v>269</v>
      </c>
    </row>
    <row r="136" spans="1:65" s="34" customFormat="1" ht="16.5" customHeight="1">
      <c r="A136" s="30"/>
      <c r="B136" s="142"/>
      <c r="C136" s="161" t="s">
        <v>189</v>
      </c>
      <c r="D136" s="161" t="s">
        <v>120</v>
      </c>
      <c r="E136" s="162" t="s">
        <v>270</v>
      </c>
      <c r="F136" s="163" t="s">
        <v>271</v>
      </c>
      <c r="G136" s="164" t="s">
        <v>114</v>
      </c>
      <c r="H136" s="165">
        <v>0.6</v>
      </c>
      <c r="I136" s="166"/>
      <c r="J136" s="167">
        <f t="shared" si="0"/>
        <v>0</v>
      </c>
      <c r="K136" s="163"/>
      <c r="L136" s="168"/>
      <c r="M136" s="169"/>
      <c r="N136" s="170" t="s">
        <v>41</v>
      </c>
      <c r="O136" s="53"/>
      <c r="P136" s="152">
        <f t="shared" si="1"/>
        <v>0</v>
      </c>
      <c r="Q136" s="152">
        <v>0</v>
      </c>
      <c r="R136" s="152">
        <f t="shared" si="2"/>
        <v>0</v>
      </c>
      <c r="S136" s="152">
        <v>0</v>
      </c>
      <c r="T136" s="153">
        <f t="shared" si="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4" t="s">
        <v>256</v>
      </c>
      <c r="AT136" s="154" t="s">
        <v>120</v>
      </c>
      <c r="AU136" s="154" t="s">
        <v>77</v>
      </c>
      <c r="AY136" s="16" t="s">
        <v>108</v>
      </c>
      <c r="BE136" s="155">
        <f t="shared" si="4"/>
        <v>0</v>
      </c>
      <c r="BF136" s="155">
        <f t="shared" si="5"/>
        <v>0</v>
      </c>
      <c r="BG136" s="155">
        <f t="shared" si="6"/>
        <v>0</v>
      </c>
      <c r="BH136" s="155">
        <f t="shared" si="7"/>
        <v>0</v>
      </c>
      <c r="BI136" s="155">
        <f t="shared" si="8"/>
        <v>0</v>
      </c>
      <c r="BJ136" s="16" t="s">
        <v>75</v>
      </c>
      <c r="BK136" s="155">
        <f t="shared" si="9"/>
        <v>0</v>
      </c>
      <c r="BL136" s="16" t="s">
        <v>152</v>
      </c>
      <c r="BM136" s="154" t="s">
        <v>272</v>
      </c>
    </row>
    <row r="137" spans="1:65" s="34" customFormat="1" ht="16.5" customHeight="1">
      <c r="A137" s="30"/>
      <c r="B137" s="142"/>
      <c r="C137" s="161" t="s">
        <v>273</v>
      </c>
      <c r="D137" s="161" t="s">
        <v>120</v>
      </c>
      <c r="E137" s="162" t="s">
        <v>274</v>
      </c>
      <c r="F137" s="163" t="s">
        <v>275</v>
      </c>
      <c r="G137" s="164" t="s">
        <v>123</v>
      </c>
      <c r="H137" s="165">
        <v>1</v>
      </c>
      <c r="I137" s="166"/>
      <c r="J137" s="167">
        <f t="shared" si="0"/>
        <v>0</v>
      </c>
      <c r="K137" s="163"/>
      <c r="L137" s="168"/>
      <c r="M137" s="169"/>
      <c r="N137" s="170" t="s">
        <v>41</v>
      </c>
      <c r="O137" s="53"/>
      <c r="P137" s="152">
        <f t="shared" si="1"/>
        <v>0</v>
      </c>
      <c r="Q137" s="152">
        <v>0</v>
      </c>
      <c r="R137" s="152">
        <f t="shared" si="2"/>
        <v>0</v>
      </c>
      <c r="S137" s="152">
        <v>0</v>
      </c>
      <c r="T137" s="153">
        <f t="shared" si="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4" t="s">
        <v>256</v>
      </c>
      <c r="AT137" s="154" t="s">
        <v>120</v>
      </c>
      <c r="AU137" s="154" t="s">
        <v>77</v>
      </c>
      <c r="AY137" s="16" t="s">
        <v>108</v>
      </c>
      <c r="BE137" s="155">
        <f t="shared" si="4"/>
        <v>0</v>
      </c>
      <c r="BF137" s="155">
        <f t="shared" si="5"/>
        <v>0</v>
      </c>
      <c r="BG137" s="155">
        <f t="shared" si="6"/>
        <v>0</v>
      </c>
      <c r="BH137" s="155">
        <f t="shared" si="7"/>
        <v>0</v>
      </c>
      <c r="BI137" s="155">
        <f t="shared" si="8"/>
        <v>0</v>
      </c>
      <c r="BJ137" s="16" t="s">
        <v>75</v>
      </c>
      <c r="BK137" s="155">
        <f t="shared" si="9"/>
        <v>0</v>
      </c>
      <c r="BL137" s="16" t="s">
        <v>152</v>
      </c>
      <c r="BM137" s="154" t="s">
        <v>276</v>
      </c>
    </row>
    <row r="138" spans="1:65" s="128" customFormat="1" ht="22.8" customHeight="1">
      <c r="B138" s="129"/>
      <c r="D138" s="130" t="s">
        <v>69</v>
      </c>
      <c r="E138" s="140" t="s">
        <v>277</v>
      </c>
      <c r="F138" s="140" t="s">
        <v>278</v>
      </c>
      <c r="I138" s="132"/>
      <c r="J138" s="141">
        <f>BK138</f>
        <v>0</v>
      </c>
      <c r="L138" s="129"/>
      <c r="M138" s="134"/>
      <c r="N138" s="135"/>
      <c r="O138" s="135"/>
      <c r="P138" s="136">
        <f>SUM(P139:P144)</f>
        <v>0</v>
      </c>
      <c r="Q138" s="135"/>
      <c r="R138" s="136">
        <f>SUM(R139:R144)</f>
        <v>6.1260372000000007E-2</v>
      </c>
      <c r="S138" s="135"/>
      <c r="T138" s="137">
        <f>SUM(T139:T144)</f>
        <v>0</v>
      </c>
      <c r="AR138" s="130" t="s">
        <v>127</v>
      </c>
      <c r="AT138" s="138" t="s">
        <v>69</v>
      </c>
      <c r="AU138" s="138" t="s">
        <v>75</v>
      </c>
      <c r="AY138" s="130" t="s">
        <v>108</v>
      </c>
      <c r="BK138" s="139">
        <f>SUM(BK139:BK144)</f>
        <v>0</v>
      </c>
    </row>
    <row r="139" spans="1:65" s="34" customFormat="1" ht="16.5" customHeight="1">
      <c r="A139" s="30"/>
      <c r="B139" s="142"/>
      <c r="C139" s="143" t="s">
        <v>279</v>
      </c>
      <c r="D139" s="143" t="s">
        <v>111</v>
      </c>
      <c r="E139" s="144" t="s">
        <v>280</v>
      </c>
      <c r="F139" s="145" t="s">
        <v>281</v>
      </c>
      <c r="G139" s="146" t="s">
        <v>114</v>
      </c>
      <c r="H139" s="147">
        <v>2</v>
      </c>
      <c r="I139" s="148"/>
      <c r="J139" s="149">
        <f>ROUND(I139*H139,2)</f>
        <v>0</v>
      </c>
      <c r="K139" s="145" t="s">
        <v>115</v>
      </c>
      <c r="L139" s="31"/>
      <c r="M139" s="150"/>
      <c r="N139" s="151" t="s">
        <v>41</v>
      </c>
      <c r="O139" s="53"/>
      <c r="P139" s="152">
        <f>O139*H139</f>
        <v>0</v>
      </c>
      <c r="Q139" s="152">
        <v>6.3546000000000004E-5</v>
      </c>
      <c r="R139" s="152">
        <f>Q139*H139</f>
        <v>1.2709200000000001E-4</v>
      </c>
      <c r="S139" s="152">
        <v>0</v>
      </c>
      <c r="T139" s="153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54" t="s">
        <v>152</v>
      </c>
      <c r="AT139" s="154" t="s">
        <v>111</v>
      </c>
      <c r="AU139" s="154" t="s">
        <v>77</v>
      </c>
      <c r="AY139" s="16" t="s">
        <v>108</v>
      </c>
      <c r="BE139" s="155">
        <f>IF(N139="základní",J139,0)</f>
        <v>0</v>
      </c>
      <c r="BF139" s="155">
        <f>IF(N139="snížená",J139,0)</f>
        <v>0</v>
      </c>
      <c r="BG139" s="155">
        <f>IF(N139="zákl. přenesená",J139,0)</f>
        <v>0</v>
      </c>
      <c r="BH139" s="155">
        <f>IF(N139="sníž. přenesená",J139,0)</f>
        <v>0</v>
      </c>
      <c r="BI139" s="155">
        <f>IF(N139="nulová",J139,0)</f>
        <v>0</v>
      </c>
      <c r="BJ139" s="16" t="s">
        <v>75</v>
      </c>
      <c r="BK139" s="155">
        <f>ROUND(I139*H139,2)</f>
        <v>0</v>
      </c>
      <c r="BL139" s="16" t="s">
        <v>152</v>
      </c>
      <c r="BM139" s="154" t="s">
        <v>282</v>
      </c>
    </row>
    <row r="140" spans="1:65" s="34" customFormat="1">
      <c r="A140" s="30"/>
      <c r="B140" s="31"/>
      <c r="C140" s="30"/>
      <c r="D140" s="156" t="s">
        <v>118</v>
      </c>
      <c r="E140" s="30"/>
      <c r="F140" s="157" t="s">
        <v>283</v>
      </c>
      <c r="G140" s="30"/>
      <c r="H140" s="30"/>
      <c r="I140" s="158"/>
      <c r="J140" s="30"/>
      <c r="K140" s="30"/>
      <c r="L140" s="31"/>
      <c r="M140" s="159"/>
      <c r="N140" s="160"/>
      <c r="O140" s="53"/>
      <c r="P140" s="53"/>
      <c r="Q140" s="53"/>
      <c r="R140" s="53"/>
      <c r="S140" s="53"/>
      <c r="T140" s="54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T140" s="16" t="s">
        <v>118</v>
      </c>
      <c r="AU140" s="16" t="s">
        <v>77</v>
      </c>
    </row>
    <row r="141" spans="1:65" s="34" customFormat="1" ht="16.5" customHeight="1">
      <c r="A141" s="30"/>
      <c r="B141" s="142"/>
      <c r="C141" s="161" t="s">
        <v>284</v>
      </c>
      <c r="D141" s="161" t="s">
        <v>120</v>
      </c>
      <c r="E141" s="162" t="s">
        <v>285</v>
      </c>
      <c r="F141" s="163" t="s">
        <v>286</v>
      </c>
      <c r="G141" s="164" t="s">
        <v>114</v>
      </c>
      <c r="H141" s="165">
        <v>2</v>
      </c>
      <c r="I141" s="166"/>
      <c r="J141" s="167">
        <f>ROUND(I141*H141,2)</f>
        <v>0</v>
      </c>
      <c r="K141" s="163" t="s">
        <v>115</v>
      </c>
      <c r="L141" s="168"/>
      <c r="M141" s="169"/>
      <c r="N141" s="170" t="s">
        <v>41</v>
      </c>
      <c r="O141" s="53"/>
      <c r="P141" s="152">
        <f>O141*H141</f>
        <v>0</v>
      </c>
      <c r="Q141" s="152">
        <v>1.822E-2</v>
      </c>
      <c r="R141" s="152">
        <f>Q141*H141</f>
        <v>3.644E-2</v>
      </c>
      <c r="S141" s="152">
        <v>0</v>
      </c>
      <c r="T141" s="153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4" t="s">
        <v>287</v>
      </c>
      <c r="AT141" s="154" t="s">
        <v>120</v>
      </c>
      <c r="AU141" s="154" t="s">
        <v>77</v>
      </c>
      <c r="AY141" s="16" t="s">
        <v>108</v>
      </c>
      <c r="BE141" s="155">
        <f>IF(N141="základní",J141,0)</f>
        <v>0</v>
      </c>
      <c r="BF141" s="155">
        <f>IF(N141="snížená",J141,0)</f>
        <v>0</v>
      </c>
      <c r="BG141" s="155">
        <f>IF(N141="zákl. přenesená",J141,0)</f>
        <v>0</v>
      </c>
      <c r="BH141" s="155">
        <f>IF(N141="sníž. přenesená",J141,0)</f>
        <v>0</v>
      </c>
      <c r="BI141" s="155">
        <f>IF(N141="nulová",J141,0)</f>
        <v>0</v>
      </c>
      <c r="BJ141" s="16" t="s">
        <v>75</v>
      </c>
      <c r="BK141" s="155">
        <f>ROUND(I141*H141,2)</f>
        <v>0</v>
      </c>
      <c r="BL141" s="16" t="s">
        <v>287</v>
      </c>
      <c r="BM141" s="154" t="s">
        <v>288</v>
      </c>
    </row>
    <row r="142" spans="1:65" s="34" customFormat="1" ht="16.5" customHeight="1">
      <c r="A142" s="30"/>
      <c r="B142" s="142"/>
      <c r="C142" s="143" t="s">
        <v>289</v>
      </c>
      <c r="D142" s="143" t="s">
        <v>111</v>
      </c>
      <c r="E142" s="144" t="s">
        <v>290</v>
      </c>
      <c r="F142" s="145" t="s">
        <v>291</v>
      </c>
      <c r="G142" s="146" t="s">
        <v>133</v>
      </c>
      <c r="H142" s="147">
        <v>4</v>
      </c>
      <c r="I142" s="148"/>
      <c r="J142" s="149">
        <f>ROUND(I142*H142,2)</f>
        <v>0</v>
      </c>
      <c r="K142" s="145" t="s">
        <v>115</v>
      </c>
      <c r="L142" s="31"/>
      <c r="M142" s="150"/>
      <c r="N142" s="151" t="s">
        <v>41</v>
      </c>
      <c r="O142" s="53"/>
      <c r="P142" s="152">
        <f>O142*H142</f>
        <v>0</v>
      </c>
      <c r="Q142" s="152">
        <v>3.5332000000000001E-4</v>
      </c>
      <c r="R142" s="152">
        <f>Q142*H142</f>
        <v>1.41328E-3</v>
      </c>
      <c r="S142" s="152">
        <v>0</v>
      </c>
      <c r="T142" s="153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4" t="s">
        <v>152</v>
      </c>
      <c r="AT142" s="154" t="s">
        <v>111</v>
      </c>
      <c r="AU142" s="154" t="s">
        <v>77</v>
      </c>
      <c r="AY142" s="16" t="s">
        <v>108</v>
      </c>
      <c r="BE142" s="155">
        <f>IF(N142="základní",J142,0)</f>
        <v>0</v>
      </c>
      <c r="BF142" s="155">
        <f>IF(N142="snížená",J142,0)</f>
        <v>0</v>
      </c>
      <c r="BG142" s="155">
        <f>IF(N142="zákl. přenesená",J142,0)</f>
        <v>0</v>
      </c>
      <c r="BH142" s="155">
        <f>IF(N142="sníž. přenesená",J142,0)</f>
        <v>0</v>
      </c>
      <c r="BI142" s="155">
        <f>IF(N142="nulová",J142,0)</f>
        <v>0</v>
      </c>
      <c r="BJ142" s="16" t="s">
        <v>75</v>
      </c>
      <c r="BK142" s="155">
        <f>ROUND(I142*H142,2)</f>
        <v>0</v>
      </c>
      <c r="BL142" s="16" t="s">
        <v>152</v>
      </c>
      <c r="BM142" s="154" t="s">
        <v>292</v>
      </c>
    </row>
    <row r="143" spans="1:65" s="34" customFormat="1">
      <c r="A143" s="30"/>
      <c r="B143" s="31"/>
      <c r="C143" s="30"/>
      <c r="D143" s="156" t="s">
        <v>118</v>
      </c>
      <c r="E143" s="30"/>
      <c r="F143" s="157" t="s">
        <v>293</v>
      </c>
      <c r="G143" s="30"/>
      <c r="H143" s="30"/>
      <c r="I143" s="158"/>
      <c r="J143" s="30"/>
      <c r="K143" s="30"/>
      <c r="L143" s="31"/>
      <c r="M143" s="159"/>
      <c r="N143" s="160"/>
      <c r="O143" s="53"/>
      <c r="P143" s="53"/>
      <c r="Q143" s="53"/>
      <c r="R143" s="53"/>
      <c r="S143" s="53"/>
      <c r="T143" s="54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T143" s="16" t="s">
        <v>118</v>
      </c>
      <c r="AU143" s="16" t="s">
        <v>77</v>
      </c>
    </row>
    <row r="144" spans="1:65" s="34" customFormat="1" ht="16.5" customHeight="1">
      <c r="A144" s="30"/>
      <c r="B144" s="142"/>
      <c r="C144" s="161" t="s">
        <v>294</v>
      </c>
      <c r="D144" s="161" t="s">
        <v>120</v>
      </c>
      <c r="E144" s="162" t="s">
        <v>295</v>
      </c>
      <c r="F144" s="163" t="s">
        <v>296</v>
      </c>
      <c r="G144" s="164" t="s">
        <v>133</v>
      </c>
      <c r="H144" s="165">
        <v>4</v>
      </c>
      <c r="I144" s="166"/>
      <c r="J144" s="167">
        <f>ROUND(I144*H144,2)</f>
        <v>0</v>
      </c>
      <c r="K144" s="163" t="s">
        <v>115</v>
      </c>
      <c r="L144" s="168"/>
      <c r="M144" s="173"/>
      <c r="N144" s="174" t="s">
        <v>41</v>
      </c>
      <c r="O144" s="175"/>
      <c r="P144" s="176">
        <f>O144*H144</f>
        <v>0</v>
      </c>
      <c r="Q144" s="176">
        <v>5.8199999999999997E-3</v>
      </c>
      <c r="R144" s="176">
        <f>Q144*H144</f>
        <v>2.3279999999999999E-2</v>
      </c>
      <c r="S144" s="176">
        <v>0</v>
      </c>
      <c r="T144" s="177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4" t="s">
        <v>287</v>
      </c>
      <c r="AT144" s="154" t="s">
        <v>120</v>
      </c>
      <c r="AU144" s="154" t="s">
        <v>77</v>
      </c>
      <c r="AY144" s="16" t="s">
        <v>108</v>
      </c>
      <c r="BE144" s="155">
        <f>IF(N144="základní",J144,0)</f>
        <v>0</v>
      </c>
      <c r="BF144" s="155">
        <f>IF(N144="snížená",J144,0)</f>
        <v>0</v>
      </c>
      <c r="BG144" s="155">
        <f>IF(N144="zákl. přenesená",J144,0)</f>
        <v>0</v>
      </c>
      <c r="BH144" s="155">
        <f>IF(N144="sníž. přenesená",J144,0)</f>
        <v>0</v>
      </c>
      <c r="BI144" s="155">
        <f>IF(N144="nulová",J144,0)</f>
        <v>0</v>
      </c>
      <c r="BJ144" s="16" t="s">
        <v>75</v>
      </c>
      <c r="BK144" s="155">
        <f>ROUND(I144*H144,2)</f>
        <v>0</v>
      </c>
      <c r="BL144" s="16" t="s">
        <v>287</v>
      </c>
      <c r="BM144" s="154" t="s">
        <v>297</v>
      </c>
    </row>
    <row r="145" spans="1:31" s="34" customFormat="1" ht="6.9" customHeight="1">
      <c r="A145" s="30"/>
      <c r="B145" s="41"/>
      <c r="C145" s="42"/>
      <c r="D145" s="42"/>
      <c r="E145" s="42"/>
      <c r="F145" s="42"/>
      <c r="G145" s="42"/>
      <c r="H145" s="42"/>
      <c r="I145" s="42"/>
      <c r="J145" s="42"/>
      <c r="K145" s="42"/>
      <c r="L145" s="31"/>
      <c r="M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</row>
  </sheetData>
  <autoFilter ref="C82:K144" xr:uid="{00000000-0009-0000-0000-000001000000}"/>
  <mergeCells count="6">
    <mergeCell ref="E75:H75"/>
    <mergeCell ref="L2:V2"/>
    <mergeCell ref="E7:H7"/>
    <mergeCell ref="E16:H16"/>
    <mergeCell ref="E25:H25"/>
    <mergeCell ref="E46:H46"/>
  </mergeCells>
  <hyperlinks>
    <hyperlink ref="F87" r:id="rId1" xr:uid="{00000000-0004-0000-0100-000000000000}"/>
    <hyperlink ref="F92" r:id="rId2" xr:uid="{00000000-0004-0000-0100-000001000000}"/>
    <hyperlink ref="F96" r:id="rId3" xr:uid="{00000000-0004-0000-0100-000002000000}"/>
    <hyperlink ref="F98" r:id="rId4" xr:uid="{00000000-0004-0000-0100-000003000000}"/>
    <hyperlink ref="F100" r:id="rId5" xr:uid="{00000000-0004-0000-0100-000004000000}"/>
    <hyperlink ref="F107" r:id="rId6" xr:uid="{00000000-0004-0000-0100-000005000000}"/>
    <hyperlink ref="F109" r:id="rId7" xr:uid="{00000000-0004-0000-0100-000006000000}"/>
    <hyperlink ref="F112" r:id="rId8" xr:uid="{00000000-0004-0000-0100-000007000000}"/>
    <hyperlink ref="F114" r:id="rId9" xr:uid="{00000000-0004-0000-0100-000008000000}"/>
    <hyperlink ref="F120" r:id="rId10" xr:uid="{00000000-0004-0000-0100-000009000000}"/>
    <hyperlink ref="F124" r:id="rId11" xr:uid="{00000000-0004-0000-0100-00000A000000}"/>
    <hyperlink ref="F140" r:id="rId12" xr:uid="{00000000-0004-0000-0100-00000B000000}"/>
    <hyperlink ref="F143" r:id="rId13" xr:uid="{00000000-0004-0000-0100-00000C000000}"/>
  </hyperlinks>
  <pageMargins left="0.39374999999999999" right="0.39374999999999999" top="0.39374999999999999" bottom="0.39374999999999999" header="0.51180555555555496" footer="0"/>
  <pageSetup paperSize="9" fitToHeight="100" orientation="landscape" horizontalDpi="300" verticalDpi="300"/>
  <headerFooter>
    <oddFooter>&amp;CStrana &amp;P z &amp;N</oddFooter>
  </headerFooter>
  <drawing r:id="rId1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8"/>
  <sheetViews>
    <sheetView showGridLines="0" zoomScale="110" zoomScaleNormal="110" workbookViewId="0"/>
  </sheetViews>
  <sheetFormatPr defaultColWidth="8.5703125" defaultRowHeight="10.199999999999999"/>
  <cols>
    <col min="1" max="1" width="8.28515625" style="178" customWidth="1"/>
    <col min="2" max="2" width="1.7109375" style="178" customWidth="1"/>
    <col min="3" max="4" width="5" style="178" customWidth="1"/>
    <col min="5" max="5" width="11.7109375" style="178" customWidth="1"/>
    <col min="6" max="6" width="9.140625" style="178" customWidth="1"/>
    <col min="7" max="7" width="5" style="178" customWidth="1"/>
    <col min="8" max="8" width="77.85546875" style="178" customWidth="1"/>
    <col min="9" max="10" width="20" style="178" customWidth="1"/>
    <col min="11" max="11" width="1.7109375" style="178" customWidth="1"/>
  </cols>
  <sheetData>
    <row r="1" spans="1:11" ht="37.5" customHeight="1">
      <c r="A1"/>
      <c r="B1"/>
      <c r="C1"/>
      <c r="D1"/>
      <c r="E1"/>
      <c r="F1"/>
      <c r="G1"/>
      <c r="H1"/>
      <c r="I1"/>
      <c r="J1"/>
      <c r="K1"/>
    </row>
    <row r="2" spans="1:11" ht="7.5" customHeight="1">
      <c r="A2"/>
      <c r="B2" s="179"/>
      <c r="C2" s="180"/>
      <c r="D2" s="180"/>
      <c r="E2" s="180"/>
      <c r="F2" s="180"/>
      <c r="G2" s="180"/>
      <c r="H2" s="180"/>
      <c r="I2" s="180"/>
      <c r="J2" s="180"/>
      <c r="K2" s="181"/>
    </row>
    <row r="3" spans="1:11" s="182" customFormat="1" ht="45" customHeight="1">
      <c r="B3" s="183"/>
      <c r="C3" s="270" t="s">
        <v>298</v>
      </c>
      <c r="D3" s="270"/>
      <c r="E3" s="270"/>
      <c r="F3" s="270"/>
      <c r="G3" s="270"/>
      <c r="H3" s="270"/>
      <c r="I3" s="270"/>
      <c r="J3" s="270"/>
      <c r="K3" s="184"/>
    </row>
    <row r="4" spans="1:11" ht="25.5" customHeight="1">
      <c r="A4"/>
      <c r="B4" s="185"/>
      <c r="C4" s="271" t="s">
        <v>299</v>
      </c>
      <c r="D4" s="271"/>
      <c r="E4" s="271"/>
      <c r="F4" s="271"/>
      <c r="G4" s="271"/>
      <c r="H4" s="271"/>
      <c r="I4" s="271"/>
      <c r="J4" s="271"/>
      <c r="K4" s="186"/>
    </row>
    <row r="5" spans="1:11" ht="5.25" customHeight="1">
      <c r="A5"/>
      <c r="B5" s="185"/>
      <c r="C5" s="187"/>
      <c r="D5" s="187"/>
      <c r="E5" s="187"/>
      <c r="F5" s="187"/>
      <c r="G5" s="187"/>
      <c r="H5" s="187"/>
      <c r="I5" s="187"/>
      <c r="J5" s="187"/>
      <c r="K5" s="186"/>
    </row>
    <row r="6" spans="1:11" ht="15" customHeight="1">
      <c r="A6"/>
      <c r="B6" s="185"/>
      <c r="C6" s="272" t="s">
        <v>300</v>
      </c>
      <c r="D6" s="272"/>
      <c r="E6" s="272"/>
      <c r="F6" s="272"/>
      <c r="G6" s="272"/>
      <c r="H6" s="272"/>
      <c r="I6" s="272"/>
      <c r="J6" s="272"/>
      <c r="K6" s="186"/>
    </row>
    <row r="7" spans="1:11" ht="15" customHeight="1">
      <c r="A7"/>
      <c r="B7" s="189"/>
      <c r="C7" s="272" t="s">
        <v>301</v>
      </c>
      <c r="D7" s="272"/>
      <c r="E7" s="272"/>
      <c r="F7" s="272"/>
      <c r="G7" s="272"/>
      <c r="H7" s="272"/>
      <c r="I7" s="272"/>
      <c r="J7" s="272"/>
      <c r="K7" s="186"/>
    </row>
    <row r="8" spans="1:11" ht="12.75" customHeight="1">
      <c r="A8"/>
      <c r="B8" s="189"/>
      <c r="C8" s="188"/>
      <c r="D8" s="188"/>
      <c r="E8" s="188"/>
      <c r="F8" s="188"/>
      <c r="G8" s="188"/>
      <c r="H8" s="188"/>
      <c r="I8" s="188"/>
      <c r="J8" s="188"/>
      <c r="K8" s="186"/>
    </row>
    <row r="9" spans="1:11" ht="15" customHeight="1">
      <c r="A9"/>
      <c r="B9" s="189"/>
      <c r="C9" s="273" t="s">
        <v>302</v>
      </c>
      <c r="D9" s="273"/>
      <c r="E9" s="273"/>
      <c r="F9" s="273"/>
      <c r="G9" s="273"/>
      <c r="H9" s="273"/>
      <c r="I9" s="273"/>
      <c r="J9" s="273"/>
      <c r="K9" s="186"/>
    </row>
    <row r="10" spans="1:11" ht="15" customHeight="1">
      <c r="A10"/>
      <c r="B10" s="189"/>
      <c r="C10" s="188"/>
      <c r="D10" s="272" t="s">
        <v>303</v>
      </c>
      <c r="E10" s="272"/>
      <c r="F10" s="272"/>
      <c r="G10" s="272"/>
      <c r="H10" s="272"/>
      <c r="I10" s="272"/>
      <c r="J10" s="272"/>
      <c r="K10" s="186"/>
    </row>
    <row r="11" spans="1:11" ht="15" customHeight="1">
      <c r="A11"/>
      <c r="B11" s="189"/>
      <c r="C11" s="190"/>
      <c r="D11" s="272" t="s">
        <v>304</v>
      </c>
      <c r="E11" s="272"/>
      <c r="F11" s="272"/>
      <c r="G11" s="272"/>
      <c r="H11" s="272"/>
      <c r="I11" s="272"/>
      <c r="J11" s="272"/>
      <c r="K11" s="186"/>
    </row>
    <row r="12" spans="1:11" ht="15" customHeight="1">
      <c r="A12"/>
      <c r="B12" s="189"/>
      <c r="C12" s="190"/>
      <c r="D12" s="188"/>
      <c r="E12" s="188"/>
      <c r="F12" s="188"/>
      <c r="G12" s="188"/>
      <c r="H12" s="188"/>
      <c r="I12" s="188"/>
      <c r="J12" s="188"/>
      <c r="K12" s="186"/>
    </row>
    <row r="13" spans="1:11" ht="15" customHeight="1">
      <c r="A13"/>
      <c r="B13" s="189"/>
      <c r="C13" s="190"/>
      <c r="D13" s="191" t="s">
        <v>305</v>
      </c>
      <c r="E13" s="188"/>
      <c r="F13" s="188"/>
      <c r="G13" s="188"/>
      <c r="H13" s="188"/>
      <c r="I13" s="188"/>
      <c r="J13" s="188"/>
      <c r="K13" s="186"/>
    </row>
    <row r="14" spans="1:11" ht="12.75" customHeight="1">
      <c r="A14"/>
      <c r="B14" s="189"/>
      <c r="C14" s="190"/>
      <c r="D14" s="190"/>
      <c r="E14" s="190"/>
      <c r="F14" s="190"/>
      <c r="G14" s="190"/>
      <c r="H14" s="190"/>
      <c r="I14" s="190"/>
      <c r="J14" s="190"/>
      <c r="K14" s="186"/>
    </row>
    <row r="15" spans="1:11" ht="15" customHeight="1">
      <c r="A15"/>
      <c r="B15" s="189"/>
      <c r="C15" s="190"/>
      <c r="D15" s="272" t="s">
        <v>306</v>
      </c>
      <c r="E15" s="272"/>
      <c r="F15" s="272"/>
      <c r="G15" s="272"/>
      <c r="H15" s="272"/>
      <c r="I15" s="272"/>
      <c r="J15" s="272"/>
      <c r="K15" s="186"/>
    </row>
    <row r="16" spans="1:11" ht="15" customHeight="1">
      <c r="A16"/>
      <c r="B16" s="189"/>
      <c r="C16" s="190"/>
      <c r="D16" s="272" t="s">
        <v>307</v>
      </c>
      <c r="E16" s="272"/>
      <c r="F16" s="272"/>
      <c r="G16" s="272"/>
      <c r="H16" s="272"/>
      <c r="I16" s="272"/>
      <c r="J16" s="272"/>
      <c r="K16" s="186"/>
    </row>
    <row r="17" spans="1:11" ht="15" customHeight="1">
      <c r="A17"/>
      <c r="B17" s="189"/>
      <c r="C17" s="190"/>
      <c r="D17" s="272" t="s">
        <v>308</v>
      </c>
      <c r="E17" s="272"/>
      <c r="F17" s="272"/>
      <c r="G17" s="272"/>
      <c r="H17" s="272"/>
      <c r="I17" s="272"/>
      <c r="J17" s="272"/>
      <c r="K17" s="186"/>
    </row>
    <row r="18" spans="1:11" ht="15" customHeight="1">
      <c r="A18"/>
      <c r="B18" s="189"/>
      <c r="C18" s="190"/>
      <c r="D18" s="190"/>
      <c r="E18" s="192" t="s">
        <v>74</v>
      </c>
      <c r="F18" s="272" t="s">
        <v>309</v>
      </c>
      <c r="G18" s="272"/>
      <c r="H18" s="272"/>
      <c r="I18" s="272"/>
      <c r="J18" s="272"/>
      <c r="K18" s="186"/>
    </row>
    <row r="19" spans="1:11" ht="15" customHeight="1">
      <c r="A19"/>
      <c r="B19" s="189"/>
      <c r="C19" s="190"/>
      <c r="D19" s="190"/>
      <c r="E19" s="192" t="s">
        <v>310</v>
      </c>
      <c r="F19" s="272" t="s">
        <v>311</v>
      </c>
      <c r="G19" s="272"/>
      <c r="H19" s="272"/>
      <c r="I19" s="272"/>
      <c r="J19" s="272"/>
      <c r="K19" s="186"/>
    </row>
    <row r="20" spans="1:11" ht="15" customHeight="1">
      <c r="A20"/>
      <c r="B20" s="189"/>
      <c r="C20" s="190"/>
      <c r="D20" s="190"/>
      <c r="E20" s="192" t="s">
        <v>312</v>
      </c>
      <c r="F20" s="272" t="s">
        <v>313</v>
      </c>
      <c r="G20" s="272"/>
      <c r="H20" s="272"/>
      <c r="I20" s="272"/>
      <c r="J20" s="272"/>
      <c r="K20" s="186"/>
    </row>
    <row r="21" spans="1:11" ht="15" customHeight="1">
      <c r="A21"/>
      <c r="B21" s="189"/>
      <c r="C21" s="190"/>
      <c r="D21" s="190"/>
      <c r="E21" s="192" t="s">
        <v>314</v>
      </c>
      <c r="F21" s="272" t="s">
        <v>315</v>
      </c>
      <c r="G21" s="272"/>
      <c r="H21" s="272"/>
      <c r="I21" s="272"/>
      <c r="J21" s="272"/>
      <c r="K21" s="186"/>
    </row>
    <row r="22" spans="1:11" ht="15" customHeight="1">
      <c r="A22"/>
      <c r="B22" s="189"/>
      <c r="C22" s="190"/>
      <c r="D22" s="190"/>
      <c r="E22" s="192" t="s">
        <v>316</v>
      </c>
      <c r="F22" s="272" t="s">
        <v>317</v>
      </c>
      <c r="G22" s="272"/>
      <c r="H22" s="272"/>
      <c r="I22" s="272"/>
      <c r="J22" s="272"/>
      <c r="K22" s="186"/>
    </row>
    <row r="23" spans="1:11" ht="15" customHeight="1">
      <c r="A23"/>
      <c r="B23" s="189"/>
      <c r="C23" s="190"/>
      <c r="D23" s="190"/>
      <c r="E23" s="192" t="s">
        <v>318</v>
      </c>
      <c r="F23" s="272" t="s">
        <v>319</v>
      </c>
      <c r="G23" s="272"/>
      <c r="H23" s="272"/>
      <c r="I23" s="272"/>
      <c r="J23" s="272"/>
      <c r="K23" s="186"/>
    </row>
    <row r="24" spans="1:11" ht="12.75" customHeight="1">
      <c r="A24"/>
      <c r="B24" s="189"/>
      <c r="C24" s="190"/>
      <c r="D24" s="190"/>
      <c r="E24" s="190"/>
      <c r="F24" s="190"/>
      <c r="G24" s="190"/>
      <c r="H24" s="190"/>
      <c r="I24" s="190"/>
      <c r="J24" s="190"/>
      <c r="K24" s="186"/>
    </row>
    <row r="25" spans="1:11" ht="15" customHeight="1">
      <c r="A25"/>
      <c r="B25" s="189"/>
      <c r="C25" s="273" t="s">
        <v>320</v>
      </c>
      <c r="D25" s="273"/>
      <c r="E25" s="273"/>
      <c r="F25" s="273"/>
      <c r="G25" s="273"/>
      <c r="H25" s="273"/>
      <c r="I25" s="273"/>
      <c r="J25" s="273"/>
      <c r="K25" s="186"/>
    </row>
    <row r="26" spans="1:11" ht="15" customHeight="1">
      <c r="A26"/>
      <c r="B26" s="189"/>
      <c r="C26" s="272" t="s">
        <v>321</v>
      </c>
      <c r="D26" s="272"/>
      <c r="E26" s="272"/>
      <c r="F26" s="272"/>
      <c r="G26" s="272"/>
      <c r="H26" s="272"/>
      <c r="I26" s="272"/>
      <c r="J26" s="272"/>
      <c r="K26" s="186"/>
    </row>
    <row r="27" spans="1:11" ht="15" customHeight="1">
      <c r="A27"/>
      <c r="B27" s="189"/>
      <c r="C27" s="188"/>
      <c r="D27" s="274" t="s">
        <v>322</v>
      </c>
      <c r="E27" s="274"/>
      <c r="F27" s="274"/>
      <c r="G27" s="274"/>
      <c r="H27" s="274"/>
      <c r="I27" s="274"/>
      <c r="J27" s="274"/>
      <c r="K27" s="186"/>
    </row>
    <row r="28" spans="1:11" ht="15" customHeight="1">
      <c r="A28"/>
      <c r="B28" s="189"/>
      <c r="C28" s="190"/>
      <c r="D28" s="272" t="s">
        <v>323</v>
      </c>
      <c r="E28" s="272"/>
      <c r="F28" s="272"/>
      <c r="G28" s="272"/>
      <c r="H28" s="272"/>
      <c r="I28" s="272"/>
      <c r="J28" s="272"/>
      <c r="K28" s="186"/>
    </row>
    <row r="29" spans="1:11" ht="12.75" customHeight="1">
      <c r="A29"/>
      <c r="B29" s="189"/>
      <c r="C29" s="190"/>
      <c r="D29" s="190"/>
      <c r="E29" s="190"/>
      <c r="F29" s="190"/>
      <c r="G29" s="190"/>
      <c r="H29" s="190"/>
      <c r="I29" s="190"/>
      <c r="J29" s="190"/>
      <c r="K29" s="186"/>
    </row>
    <row r="30" spans="1:11" ht="15" customHeight="1">
      <c r="A30"/>
      <c r="B30" s="189"/>
      <c r="C30" s="190"/>
      <c r="D30" s="274" t="s">
        <v>324</v>
      </c>
      <c r="E30" s="274"/>
      <c r="F30" s="274"/>
      <c r="G30" s="274"/>
      <c r="H30" s="274"/>
      <c r="I30" s="274"/>
      <c r="J30" s="274"/>
      <c r="K30" s="186"/>
    </row>
    <row r="31" spans="1:11" ht="15" customHeight="1">
      <c r="A31"/>
      <c r="B31" s="189"/>
      <c r="C31" s="190"/>
      <c r="D31" s="272" t="s">
        <v>325</v>
      </c>
      <c r="E31" s="272"/>
      <c r="F31" s="272"/>
      <c r="G31" s="272"/>
      <c r="H31" s="272"/>
      <c r="I31" s="272"/>
      <c r="J31" s="272"/>
      <c r="K31" s="186"/>
    </row>
    <row r="32" spans="1:11" ht="12.75" customHeight="1">
      <c r="A32"/>
      <c r="B32" s="189"/>
      <c r="C32" s="190"/>
      <c r="D32" s="190"/>
      <c r="E32" s="190"/>
      <c r="F32" s="190"/>
      <c r="G32" s="190"/>
      <c r="H32" s="190"/>
      <c r="I32" s="190"/>
      <c r="J32" s="190"/>
      <c r="K32" s="186"/>
    </row>
    <row r="33" spans="1:11" ht="15" customHeight="1">
      <c r="A33"/>
      <c r="B33" s="189"/>
      <c r="C33" s="190"/>
      <c r="D33" s="274" t="s">
        <v>326</v>
      </c>
      <c r="E33" s="274"/>
      <c r="F33" s="274"/>
      <c r="G33" s="274"/>
      <c r="H33" s="274"/>
      <c r="I33" s="274"/>
      <c r="J33" s="274"/>
      <c r="K33" s="186"/>
    </row>
    <row r="34" spans="1:11" ht="15" customHeight="1">
      <c r="A34"/>
      <c r="B34" s="189"/>
      <c r="C34" s="190"/>
      <c r="D34" s="272" t="s">
        <v>327</v>
      </c>
      <c r="E34" s="272"/>
      <c r="F34" s="272"/>
      <c r="G34" s="272"/>
      <c r="H34" s="272"/>
      <c r="I34" s="272"/>
      <c r="J34" s="272"/>
      <c r="K34" s="186"/>
    </row>
    <row r="35" spans="1:11" ht="15" customHeight="1">
      <c r="A35"/>
      <c r="B35" s="189"/>
      <c r="C35" s="190"/>
      <c r="D35" s="272" t="s">
        <v>328</v>
      </c>
      <c r="E35" s="272"/>
      <c r="F35" s="272"/>
      <c r="G35" s="272"/>
      <c r="H35" s="272"/>
      <c r="I35" s="272"/>
      <c r="J35" s="272"/>
      <c r="K35" s="186"/>
    </row>
    <row r="36" spans="1:11" ht="15" customHeight="1">
      <c r="A36"/>
      <c r="B36" s="189"/>
      <c r="C36" s="190"/>
      <c r="D36" s="188"/>
      <c r="E36" s="191" t="s">
        <v>94</v>
      </c>
      <c r="F36" s="188"/>
      <c r="G36" s="272" t="s">
        <v>329</v>
      </c>
      <c r="H36" s="272"/>
      <c r="I36" s="272"/>
      <c r="J36" s="272"/>
      <c r="K36" s="186"/>
    </row>
    <row r="37" spans="1:11" ht="30.75" customHeight="1">
      <c r="A37"/>
      <c r="B37" s="189"/>
      <c r="C37" s="190"/>
      <c r="D37" s="188"/>
      <c r="E37" s="191" t="s">
        <v>330</v>
      </c>
      <c r="F37" s="188"/>
      <c r="G37" s="272" t="s">
        <v>331</v>
      </c>
      <c r="H37" s="272"/>
      <c r="I37" s="272"/>
      <c r="J37" s="272"/>
      <c r="K37" s="186"/>
    </row>
    <row r="38" spans="1:11" ht="15" customHeight="1">
      <c r="A38"/>
      <c r="B38" s="189"/>
      <c r="C38" s="190"/>
      <c r="D38" s="188"/>
      <c r="E38" s="191" t="s">
        <v>51</v>
      </c>
      <c r="F38" s="188"/>
      <c r="G38" s="272" t="s">
        <v>332</v>
      </c>
      <c r="H38" s="272"/>
      <c r="I38" s="272"/>
      <c r="J38" s="272"/>
      <c r="K38" s="186"/>
    </row>
    <row r="39" spans="1:11" ht="15" customHeight="1">
      <c r="A39"/>
      <c r="B39" s="189"/>
      <c r="C39" s="190"/>
      <c r="D39" s="188"/>
      <c r="E39" s="191" t="s">
        <v>52</v>
      </c>
      <c r="F39" s="188"/>
      <c r="G39" s="272" t="s">
        <v>333</v>
      </c>
      <c r="H39" s="272"/>
      <c r="I39" s="272"/>
      <c r="J39" s="272"/>
      <c r="K39" s="186"/>
    </row>
    <row r="40" spans="1:11" ht="15" customHeight="1">
      <c r="A40"/>
      <c r="B40" s="189"/>
      <c r="C40" s="190"/>
      <c r="D40" s="188"/>
      <c r="E40" s="191" t="s">
        <v>95</v>
      </c>
      <c r="F40" s="188"/>
      <c r="G40" s="272" t="s">
        <v>334</v>
      </c>
      <c r="H40" s="272"/>
      <c r="I40" s="272"/>
      <c r="J40" s="272"/>
      <c r="K40" s="186"/>
    </row>
    <row r="41" spans="1:11" ht="15" customHeight="1">
      <c r="A41"/>
      <c r="B41" s="189"/>
      <c r="C41" s="190"/>
      <c r="D41" s="188"/>
      <c r="E41" s="191" t="s">
        <v>96</v>
      </c>
      <c r="F41" s="188"/>
      <c r="G41" s="272" t="s">
        <v>335</v>
      </c>
      <c r="H41" s="272"/>
      <c r="I41" s="272"/>
      <c r="J41" s="272"/>
      <c r="K41" s="186"/>
    </row>
    <row r="42" spans="1:11" ht="15" customHeight="1">
      <c r="A42"/>
      <c r="B42" s="189"/>
      <c r="C42" s="190"/>
      <c r="D42" s="188"/>
      <c r="E42" s="191" t="s">
        <v>336</v>
      </c>
      <c r="F42" s="188"/>
      <c r="G42" s="272" t="s">
        <v>337</v>
      </c>
      <c r="H42" s="272"/>
      <c r="I42" s="272"/>
      <c r="J42" s="272"/>
      <c r="K42" s="186"/>
    </row>
    <row r="43" spans="1:11" ht="15" customHeight="1">
      <c r="A43"/>
      <c r="B43" s="189"/>
      <c r="C43" s="190"/>
      <c r="D43" s="188"/>
      <c r="E43" s="191"/>
      <c r="F43" s="188"/>
      <c r="G43" s="272" t="s">
        <v>338</v>
      </c>
      <c r="H43" s="272"/>
      <c r="I43" s="272"/>
      <c r="J43" s="272"/>
      <c r="K43" s="186"/>
    </row>
    <row r="44" spans="1:11" ht="15" customHeight="1">
      <c r="A44"/>
      <c r="B44" s="189"/>
      <c r="C44" s="190"/>
      <c r="D44" s="188"/>
      <c r="E44" s="191" t="s">
        <v>339</v>
      </c>
      <c r="F44" s="188"/>
      <c r="G44" s="272" t="s">
        <v>340</v>
      </c>
      <c r="H44" s="272"/>
      <c r="I44" s="272"/>
      <c r="J44" s="272"/>
      <c r="K44" s="186"/>
    </row>
    <row r="45" spans="1:11" ht="15" customHeight="1">
      <c r="A45"/>
      <c r="B45" s="189"/>
      <c r="C45" s="190"/>
      <c r="D45" s="188"/>
      <c r="E45" s="191" t="s">
        <v>98</v>
      </c>
      <c r="F45" s="188"/>
      <c r="G45" s="272" t="s">
        <v>341</v>
      </c>
      <c r="H45" s="272"/>
      <c r="I45" s="272"/>
      <c r="J45" s="272"/>
      <c r="K45" s="186"/>
    </row>
    <row r="46" spans="1:11" ht="12.75" customHeight="1">
      <c r="A46"/>
      <c r="B46" s="189"/>
      <c r="C46" s="190"/>
      <c r="D46" s="188"/>
      <c r="E46" s="188"/>
      <c r="F46" s="188"/>
      <c r="G46" s="188"/>
      <c r="H46" s="188"/>
      <c r="I46" s="188"/>
      <c r="J46" s="188"/>
      <c r="K46" s="186"/>
    </row>
    <row r="47" spans="1:11" ht="15" customHeight="1">
      <c r="A47"/>
      <c r="B47" s="189"/>
      <c r="C47" s="190"/>
      <c r="D47" s="272" t="s">
        <v>342</v>
      </c>
      <c r="E47" s="272"/>
      <c r="F47" s="272"/>
      <c r="G47" s="272"/>
      <c r="H47" s="272"/>
      <c r="I47" s="272"/>
      <c r="J47" s="272"/>
      <c r="K47" s="186"/>
    </row>
    <row r="48" spans="1:11" ht="15" customHeight="1">
      <c r="A48"/>
      <c r="B48" s="189"/>
      <c r="C48" s="190"/>
      <c r="D48" s="190"/>
      <c r="E48" s="272" t="s">
        <v>343</v>
      </c>
      <c r="F48" s="272"/>
      <c r="G48" s="272"/>
      <c r="H48" s="272"/>
      <c r="I48" s="272"/>
      <c r="J48" s="272"/>
      <c r="K48" s="186"/>
    </row>
    <row r="49" spans="1:11" ht="15" customHeight="1">
      <c r="A49"/>
      <c r="B49" s="189"/>
      <c r="C49" s="190"/>
      <c r="D49" s="190"/>
      <c r="E49" s="272" t="s">
        <v>344</v>
      </c>
      <c r="F49" s="272"/>
      <c r="G49" s="272"/>
      <c r="H49" s="272"/>
      <c r="I49" s="272"/>
      <c r="J49" s="272"/>
      <c r="K49" s="186"/>
    </row>
    <row r="50" spans="1:11" ht="15" customHeight="1">
      <c r="A50"/>
      <c r="B50" s="189"/>
      <c r="C50" s="190"/>
      <c r="D50" s="190"/>
      <c r="E50" s="272" t="s">
        <v>345</v>
      </c>
      <c r="F50" s="272"/>
      <c r="G50" s="272"/>
      <c r="H50" s="272"/>
      <c r="I50" s="272"/>
      <c r="J50" s="272"/>
      <c r="K50" s="186"/>
    </row>
    <row r="51" spans="1:11" ht="15" customHeight="1">
      <c r="A51"/>
      <c r="B51" s="189"/>
      <c r="C51" s="190"/>
      <c r="D51" s="272" t="s">
        <v>346</v>
      </c>
      <c r="E51" s="272"/>
      <c r="F51" s="272"/>
      <c r="G51" s="272"/>
      <c r="H51" s="272"/>
      <c r="I51" s="272"/>
      <c r="J51" s="272"/>
      <c r="K51" s="186"/>
    </row>
    <row r="52" spans="1:11" ht="25.5" customHeight="1">
      <c r="A52"/>
      <c r="B52" s="185"/>
      <c r="C52" s="271" t="s">
        <v>347</v>
      </c>
      <c r="D52" s="271"/>
      <c r="E52" s="271"/>
      <c r="F52" s="271"/>
      <c r="G52" s="271"/>
      <c r="H52" s="271"/>
      <c r="I52" s="271"/>
      <c r="J52" s="271"/>
      <c r="K52" s="186"/>
    </row>
    <row r="53" spans="1:11" ht="5.25" customHeight="1">
      <c r="A53"/>
      <c r="B53" s="185"/>
      <c r="C53" s="187"/>
      <c r="D53" s="187"/>
      <c r="E53" s="187"/>
      <c r="F53" s="187"/>
      <c r="G53" s="187"/>
      <c r="H53" s="187"/>
      <c r="I53" s="187"/>
      <c r="J53" s="187"/>
      <c r="K53" s="186"/>
    </row>
    <row r="54" spans="1:11" ht="15" customHeight="1">
      <c r="A54"/>
      <c r="B54" s="185"/>
      <c r="C54" s="272" t="s">
        <v>348</v>
      </c>
      <c r="D54" s="272"/>
      <c r="E54" s="272"/>
      <c r="F54" s="272"/>
      <c r="G54" s="272"/>
      <c r="H54" s="272"/>
      <c r="I54" s="272"/>
      <c r="J54" s="272"/>
      <c r="K54" s="186"/>
    </row>
    <row r="55" spans="1:11" ht="15" customHeight="1">
      <c r="A55"/>
      <c r="B55" s="185"/>
      <c r="C55" s="272" t="s">
        <v>349</v>
      </c>
      <c r="D55" s="272"/>
      <c r="E55" s="272"/>
      <c r="F55" s="272"/>
      <c r="G55" s="272"/>
      <c r="H55" s="272"/>
      <c r="I55" s="272"/>
      <c r="J55" s="272"/>
      <c r="K55" s="186"/>
    </row>
    <row r="56" spans="1:11" ht="12.75" customHeight="1">
      <c r="A56"/>
      <c r="B56" s="185"/>
      <c r="C56" s="188"/>
      <c r="D56" s="188"/>
      <c r="E56" s="188"/>
      <c r="F56" s="188"/>
      <c r="G56" s="188"/>
      <c r="H56" s="188"/>
      <c r="I56" s="188"/>
      <c r="J56" s="188"/>
      <c r="K56" s="186"/>
    </row>
    <row r="57" spans="1:11" ht="15" customHeight="1">
      <c r="A57"/>
      <c r="B57" s="185"/>
      <c r="C57" s="272" t="s">
        <v>350</v>
      </c>
      <c r="D57" s="272"/>
      <c r="E57" s="272"/>
      <c r="F57" s="272"/>
      <c r="G57" s="272"/>
      <c r="H57" s="272"/>
      <c r="I57" s="272"/>
      <c r="J57" s="272"/>
      <c r="K57" s="186"/>
    </row>
    <row r="58" spans="1:11" ht="15" customHeight="1">
      <c r="A58"/>
      <c r="B58" s="185"/>
      <c r="C58" s="190"/>
      <c r="D58" s="272" t="s">
        <v>351</v>
      </c>
      <c r="E58" s="272"/>
      <c r="F58" s="272"/>
      <c r="G58" s="272"/>
      <c r="H58" s="272"/>
      <c r="I58" s="272"/>
      <c r="J58" s="272"/>
      <c r="K58" s="186"/>
    </row>
    <row r="59" spans="1:11" ht="15" customHeight="1">
      <c r="A59"/>
      <c r="B59" s="185"/>
      <c r="C59" s="190"/>
      <c r="D59" s="272" t="s">
        <v>352</v>
      </c>
      <c r="E59" s="272"/>
      <c r="F59" s="272"/>
      <c r="G59" s="272"/>
      <c r="H59" s="272"/>
      <c r="I59" s="272"/>
      <c r="J59" s="272"/>
      <c r="K59" s="186"/>
    </row>
    <row r="60" spans="1:11" ht="15" customHeight="1">
      <c r="A60"/>
      <c r="B60" s="185"/>
      <c r="C60" s="190"/>
      <c r="D60" s="272" t="s">
        <v>353</v>
      </c>
      <c r="E60" s="272"/>
      <c r="F60" s="272"/>
      <c r="G60" s="272"/>
      <c r="H60" s="272"/>
      <c r="I60" s="272"/>
      <c r="J60" s="272"/>
      <c r="K60" s="186"/>
    </row>
    <row r="61" spans="1:11" ht="15" customHeight="1">
      <c r="A61"/>
      <c r="B61" s="185"/>
      <c r="C61" s="190"/>
      <c r="D61" s="272" t="s">
        <v>354</v>
      </c>
      <c r="E61" s="272"/>
      <c r="F61" s="272"/>
      <c r="G61" s="272"/>
      <c r="H61" s="272"/>
      <c r="I61" s="272"/>
      <c r="J61" s="272"/>
      <c r="K61" s="186"/>
    </row>
    <row r="62" spans="1:11" ht="15" customHeight="1">
      <c r="A62"/>
      <c r="B62" s="185"/>
      <c r="C62" s="190"/>
      <c r="D62" s="275" t="s">
        <v>355</v>
      </c>
      <c r="E62" s="275"/>
      <c r="F62" s="275"/>
      <c r="G62" s="275"/>
      <c r="H62" s="275"/>
      <c r="I62" s="275"/>
      <c r="J62" s="275"/>
      <c r="K62" s="186"/>
    </row>
    <row r="63" spans="1:11" ht="15" customHeight="1">
      <c r="A63"/>
      <c r="B63" s="185"/>
      <c r="C63" s="190"/>
      <c r="D63" s="272" t="s">
        <v>356</v>
      </c>
      <c r="E63" s="272"/>
      <c r="F63" s="272"/>
      <c r="G63" s="272"/>
      <c r="H63" s="272"/>
      <c r="I63" s="272"/>
      <c r="J63" s="272"/>
      <c r="K63" s="186"/>
    </row>
    <row r="64" spans="1:11" ht="12.75" customHeight="1">
      <c r="A64"/>
      <c r="B64" s="185"/>
      <c r="C64" s="190"/>
      <c r="D64" s="190"/>
      <c r="E64" s="193"/>
      <c r="F64" s="190"/>
      <c r="G64" s="190"/>
      <c r="H64" s="190"/>
      <c r="I64" s="190"/>
      <c r="J64" s="190"/>
      <c r="K64" s="186"/>
    </row>
    <row r="65" spans="1:11" ht="15" customHeight="1">
      <c r="A65"/>
      <c r="B65" s="185"/>
      <c r="C65" s="190"/>
      <c r="D65" s="272" t="s">
        <v>357</v>
      </c>
      <c r="E65" s="272"/>
      <c r="F65" s="272"/>
      <c r="G65" s="272"/>
      <c r="H65" s="272"/>
      <c r="I65" s="272"/>
      <c r="J65" s="272"/>
      <c r="K65" s="186"/>
    </row>
    <row r="66" spans="1:11" ht="15" customHeight="1">
      <c r="A66"/>
      <c r="B66" s="185"/>
      <c r="C66" s="190"/>
      <c r="D66" s="275" t="s">
        <v>358</v>
      </c>
      <c r="E66" s="275"/>
      <c r="F66" s="275"/>
      <c r="G66" s="275"/>
      <c r="H66" s="275"/>
      <c r="I66" s="275"/>
      <c r="J66" s="275"/>
      <c r="K66" s="186"/>
    </row>
    <row r="67" spans="1:11" ht="15" customHeight="1">
      <c r="A67"/>
      <c r="B67" s="185"/>
      <c r="C67" s="190"/>
      <c r="D67" s="272" t="s">
        <v>359</v>
      </c>
      <c r="E67" s="272"/>
      <c r="F67" s="272"/>
      <c r="G67" s="272"/>
      <c r="H67" s="272"/>
      <c r="I67" s="272"/>
      <c r="J67" s="272"/>
      <c r="K67" s="186"/>
    </row>
    <row r="68" spans="1:11" ht="15" customHeight="1">
      <c r="A68"/>
      <c r="B68" s="185"/>
      <c r="C68" s="190"/>
      <c r="D68" s="272" t="s">
        <v>360</v>
      </c>
      <c r="E68" s="272"/>
      <c r="F68" s="272"/>
      <c r="G68" s="272"/>
      <c r="H68" s="272"/>
      <c r="I68" s="272"/>
      <c r="J68" s="272"/>
      <c r="K68" s="186"/>
    </row>
    <row r="69" spans="1:11" ht="15" customHeight="1">
      <c r="A69"/>
      <c r="B69" s="185"/>
      <c r="C69" s="190"/>
      <c r="D69" s="272" t="s">
        <v>361</v>
      </c>
      <c r="E69" s="272"/>
      <c r="F69" s="272"/>
      <c r="G69" s="272"/>
      <c r="H69" s="272"/>
      <c r="I69" s="272"/>
      <c r="J69" s="272"/>
      <c r="K69" s="186"/>
    </row>
    <row r="70" spans="1:11" ht="15" customHeight="1">
      <c r="A70"/>
      <c r="B70" s="185"/>
      <c r="C70" s="190"/>
      <c r="D70" s="272" t="s">
        <v>362</v>
      </c>
      <c r="E70" s="272"/>
      <c r="F70" s="272"/>
      <c r="G70" s="272"/>
      <c r="H70" s="272"/>
      <c r="I70" s="272"/>
      <c r="J70" s="272"/>
      <c r="K70" s="186"/>
    </row>
    <row r="71" spans="1:11" ht="12.75" customHeight="1">
      <c r="A71"/>
      <c r="B71" s="194"/>
      <c r="C71" s="195"/>
      <c r="D71" s="195"/>
      <c r="E71" s="195"/>
      <c r="F71" s="195"/>
      <c r="G71" s="195"/>
      <c r="H71" s="195"/>
      <c r="I71" s="195"/>
      <c r="J71" s="195"/>
      <c r="K71" s="196"/>
    </row>
    <row r="72" spans="1:11" ht="18.75" customHeight="1">
      <c r="A72"/>
      <c r="B72" s="197"/>
      <c r="C72" s="197"/>
      <c r="D72" s="197"/>
      <c r="E72" s="197"/>
      <c r="F72" s="197"/>
      <c r="G72" s="197"/>
      <c r="H72" s="197"/>
      <c r="I72" s="197"/>
      <c r="J72" s="197"/>
      <c r="K72" s="198"/>
    </row>
    <row r="73" spans="1:11" ht="18.75" customHeight="1">
      <c r="A73"/>
      <c r="B73" s="198"/>
      <c r="C73" s="198"/>
      <c r="D73" s="198"/>
      <c r="E73" s="198"/>
      <c r="F73" s="198"/>
      <c r="G73" s="198"/>
      <c r="H73" s="198"/>
      <c r="I73" s="198"/>
      <c r="J73" s="198"/>
      <c r="K73" s="198"/>
    </row>
    <row r="74" spans="1:11" ht="7.5" customHeight="1">
      <c r="A74"/>
      <c r="B74" s="199"/>
      <c r="C74" s="200"/>
      <c r="D74" s="200"/>
      <c r="E74" s="200"/>
      <c r="F74" s="200"/>
      <c r="G74" s="200"/>
      <c r="H74" s="200"/>
      <c r="I74" s="200"/>
      <c r="J74" s="200"/>
      <c r="K74" s="201"/>
    </row>
    <row r="75" spans="1:11" ht="45" customHeight="1">
      <c r="A75"/>
      <c r="B75" s="202"/>
      <c r="C75" s="276" t="s">
        <v>363</v>
      </c>
      <c r="D75" s="276"/>
      <c r="E75" s="276"/>
      <c r="F75" s="276"/>
      <c r="G75" s="276"/>
      <c r="H75" s="276"/>
      <c r="I75" s="276"/>
      <c r="J75" s="276"/>
      <c r="K75" s="203"/>
    </row>
    <row r="76" spans="1:11" ht="17.25" customHeight="1">
      <c r="A76"/>
      <c r="B76" s="202"/>
      <c r="C76" s="204" t="s">
        <v>364</v>
      </c>
      <c r="D76" s="204"/>
      <c r="E76" s="204"/>
      <c r="F76" s="204" t="s">
        <v>365</v>
      </c>
      <c r="G76" s="205"/>
      <c r="H76" s="204" t="s">
        <v>52</v>
      </c>
      <c r="I76" s="204" t="s">
        <v>55</v>
      </c>
      <c r="J76" s="204" t="s">
        <v>366</v>
      </c>
      <c r="K76" s="203"/>
    </row>
    <row r="77" spans="1:11" ht="17.25" customHeight="1">
      <c r="A77"/>
      <c r="B77" s="202"/>
      <c r="C77" s="206" t="s">
        <v>367</v>
      </c>
      <c r="D77" s="206"/>
      <c r="E77" s="206"/>
      <c r="F77" s="207" t="s">
        <v>368</v>
      </c>
      <c r="G77" s="208"/>
      <c r="H77" s="206"/>
      <c r="I77" s="206"/>
      <c r="J77" s="206" t="s">
        <v>369</v>
      </c>
      <c r="K77" s="203"/>
    </row>
    <row r="78" spans="1:11" ht="5.25" customHeight="1">
      <c r="A78"/>
      <c r="B78" s="202"/>
      <c r="C78" s="209"/>
      <c r="D78" s="209"/>
      <c r="E78" s="209"/>
      <c r="F78" s="209"/>
      <c r="G78" s="210"/>
      <c r="H78" s="209"/>
      <c r="I78" s="209"/>
      <c r="J78" s="209"/>
      <c r="K78" s="203"/>
    </row>
    <row r="79" spans="1:11" ht="15" customHeight="1">
      <c r="A79"/>
      <c r="B79" s="202"/>
      <c r="C79" s="191" t="s">
        <v>51</v>
      </c>
      <c r="D79" s="211"/>
      <c r="E79" s="211"/>
      <c r="F79" s="212" t="s">
        <v>370</v>
      </c>
      <c r="G79" s="213"/>
      <c r="H79" s="191" t="s">
        <v>371</v>
      </c>
      <c r="I79" s="191" t="s">
        <v>372</v>
      </c>
      <c r="J79" s="191">
        <v>20</v>
      </c>
      <c r="K79" s="203"/>
    </row>
    <row r="80" spans="1:11" ht="15" customHeight="1">
      <c r="A80"/>
      <c r="B80" s="202"/>
      <c r="C80" s="191" t="s">
        <v>373</v>
      </c>
      <c r="D80" s="191"/>
      <c r="E80" s="191"/>
      <c r="F80" s="212" t="s">
        <v>370</v>
      </c>
      <c r="G80" s="213"/>
      <c r="H80" s="191" t="s">
        <v>374</v>
      </c>
      <c r="I80" s="191" t="s">
        <v>372</v>
      </c>
      <c r="J80" s="191">
        <v>120</v>
      </c>
      <c r="K80" s="203"/>
    </row>
    <row r="81" spans="1:11" ht="15" customHeight="1">
      <c r="A81"/>
      <c r="B81" s="214"/>
      <c r="C81" s="191" t="s">
        <v>375</v>
      </c>
      <c r="D81" s="191"/>
      <c r="E81" s="191"/>
      <c r="F81" s="212" t="s">
        <v>376</v>
      </c>
      <c r="G81" s="213"/>
      <c r="H81" s="191" t="s">
        <v>377</v>
      </c>
      <c r="I81" s="191" t="s">
        <v>372</v>
      </c>
      <c r="J81" s="191">
        <v>50</v>
      </c>
      <c r="K81" s="203"/>
    </row>
    <row r="82" spans="1:11" ht="15" customHeight="1">
      <c r="A82"/>
      <c r="B82" s="214"/>
      <c r="C82" s="191" t="s">
        <v>378</v>
      </c>
      <c r="D82" s="191"/>
      <c r="E82" s="191"/>
      <c r="F82" s="212" t="s">
        <v>370</v>
      </c>
      <c r="G82" s="213"/>
      <c r="H82" s="191" t="s">
        <v>379</v>
      </c>
      <c r="I82" s="191" t="s">
        <v>380</v>
      </c>
      <c r="J82" s="191"/>
      <c r="K82" s="203"/>
    </row>
    <row r="83" spans="1:11" ht="15" customHeight="1">
      <c r="A83"/>
      <c r="B83" s="214"/>
      <c r="C83" s="215" t="s">
        <v>381</v>
      </c>
      <c r="D83" s="215"/>
      <c r="E83" s="215"/>
      <c r="F83" s="216" t="s">
        <v>376</v>
      </c>
      <c r="G83" s="215"/>
      <c r="H83" s="215" t="s">
        <v>382</v>
      </c>
      <c r="I83" s="215" t="s">
        <v>372</v>
      </c>
      <c r="J83" s="215">
        <v>15</v>
      </c>
      <c r="K83" s="203"/>
    </row>
    <row r="84" spans="1:11" ht="15" customHeight="1">
      <c r="A84"/>
      <c r="B84" s="214"/>
      <c r="C84" s="215" t="s">
        <v>383</v>
      </c>
      <c r="D84" s="215"/>
      <c r="E84" s="215"/>
      <c r="F84" s="216" t="s">
        <v>376</v>
      </c>
      <c r="G84" s="215"/>
      <c r="H84" s="215" t="s">
        <v>384</v>
      </c>
      <c r="I84" s="215" t="s">
        <v>372</v>
      </c>
      <c r="J84" s="215">
        <v>15</v>
      </c>
      <c r="K84" s="203"/>
    </row>
    <row r="85" spans="1:11" ht="15" customHeight="1">
      <c r="A85"/>
      <c r="B85" s="214"/>
      <c r="C85" s="215" t="s">
        <v>385</v>
      </c>
      <c r="D85" s="215"/>
      <c r="E85" s="215"/>
      <c r="F85" s="216" t="s">
        <v>376</v>
      </c>
      <c r="G85" s="215"/>
      <c r="H85" s="215" t="s">
        <v>386</v>
      </c>
      <c r="I85" s="215" t="s">
        <v>372</v>
      </c>
      <c r="J85" s="215">
        <v>20</v>
      </c>
      <c r="K85" s="203"/>
    </row>
    <row r="86" spans="1:11" ht="15" customHeight="1">
      <c r="A86"/>
      <c r="B86" s="214"/>
      <c r="C86" s="215" t="s">
        <v>387</v>
      </c>
      <c r="D86" s="215"/>
      <c r="E86" s="215"/>
      <c r="F86" s="216" t="s">
        <v>376</v>
      </c>
      <c r="G86" s="215"/>
      <c r="H86" s="215" t="s">
        <v>388</v>
      </c>
      <c r="I86" s="215" t="s">
        <v>372</v>
      </c>
      <c r="J86" s="215">
        <v>20</v>
      </c>
      <c r="K86" s="203"/>
    </row>
    <row r="87" spans="1:11" ht="15" customHeight="1">
      <c r="A87"/>
      <c r="B87" s="214"/>
      <c r="C87" s="191" t="s">
        <v>389</v>
      </c>
      <c r="D87" s="191"/>
      <c r="E87" s="191"/>
      <c r="F87" s="212" t="s">
        <v>376</v>
      </c>
      <c r="G87" s="213"/>
      <c r="H87" s="191" t="s">
        <v>390</v>
      </c>
      <c r="I87" s="191" t="s">
        <v>372</v>
      </c>
      <c r="J87" s="191">
        <v>50</v>
      </c>
      <c r="K87" s="203"/>
    </row>
    <row r="88" spans="1:11" ht="15" customHeight="1">
      <c r="A88"/>
      <c r="B88" s="214"/>
      <c r="C88" s="191" t="s">
        <v>391</v>
      </c>
      <c r="D88" s="191"/>
      <c r="E88" s="191"/>
      <c r="F88" s="212" t="s">
        <v>376</v>
      </c>
      <c r="G88" s="213"/>
      <c r="H88" s="191" t="s">
        <v>392</v>
      </c>
      <c r="I88" s="191" t="s">
        <v>372</v>
      </c>
      <c r="J88" s="191">
        <v>20</v>
      </c>
      <c r="K88" s="203"/>
    </row>
    <row r="89" spans="1:11" ht="15" customHeight="1">
      <c r="A89"/>
      <c r="B89" s="214"/>
      <c r="C89" s="191" t="s">
        <v>393</v>
      </c>
      <c r="D89" s="191"/>
      <c r="E89" s="191"/>
      <c r="F89" s="212" t="s">
        <v>376</v>
      </c>
      <c r="G89" s="213"/>
      <c r="H89" s="191" t="s">
        <v>394</v>
      </c>
      <c r="I89" s="191" t="s">
        <v>372</v>
      </c>
      <c r="J89" s="191">
        <v>20</v>
      </c>
      <c r="K89" s="203"/>
    </row>
    <row r="90" spans="1:11" ht="15" customHeight="1">
      <c r="A90"/>
      <c r="B90" s="214"/>
      <c r="C90" s="191" t="s">
        <v>395</v>
      </c>
      <c r="D90" s="191"/>
      <c r="E90" s="191"/>
      <c r="F90" s="212" t="s">
        <v>376</v>
      </c>
      <c r="G90" s="213"/>
      <c r="H90" s="191" t="s">
        <v>396</v>
      </c>
      <c r="I90" s="191" t="s">
        <v>372</v>
      </c>
      <c r="J90" s="191">
        <v>50</v>
      </c>
      <c r="K90" s="203"/>
    </row>
    <row r="91" spans="1:11" ht="15" customHeight="1">
      <c r="A91"/>
      <c r="B91" s="214"/>
      <c r="C91" s="191" t="s">
        <v>397</v>
      </c>
      <c r="D91" s="191"/>
      <c r="E91" s="191"/>
      <c r="F91" s="212" t="s">
        <v>376</v>
      </c>
      <c r="G91" s="213"/>
      <c r="H91" s="191" t="s">
        <v>397</v>
      </c>
      <c r="I91" s="191" t="s">
        <v>372</v>
      </c>
      <c r="J91" s="191">
        <v>50</v>
      </c>
      <c r="K91" s="203"/>
    </row>
    <row r="92" spans="1:11" ht="15" customHeight="1">
      <c r="A92"/>
      <c r="B92" s="214"/>
      <c r="C92" s="191" t="s">
        <v>398</v>
      </c>
      <c r="D92" s="191"/>
      <c r="E92" s="191"/>
      <c r="F92" s="212" t="s">
        <v>376</v>
      </c>
      <c r="G92" s="213"/>
      <c r="H92" s="191" t="s">
        <v>399</v>
      </c>
      <c r="I92" s="191" t="s">
        <v>372</v>
      </c>
      <c r="J92" s="191">
        <v>255</v>
      </c>
      <c r="K92" s="203"/>
    </row>
    <row r="93" spans="1:11" ht="15" customHeight="1">
      <c r="A93"/>
      <c r="B93" s="214"/>
      <c r="C93" s="191" t="s">
        <v>400</v>
      </c>
      <c r="D93" s="191"/>
      <c r="E93" s="191"/>
      <c r="F93" s="212" t="s">
        <v>370</v>
      </c>
      <c r="G93" s="213"/>
      <c r="H93" s="191" t="s">
        <v>401</v>
      </c>
      <c r="I93" s="191" t="s">
        <v>402</v>
      </c>
      <c r="J93" s="191"/>
      <c r="K93" s="203"/>
    </row>
    <row r="94" spans="1:11" ht="15" customHeight="1">
      <c r="A94"/>
      <c r="B94" s="214"/>
      <c r="C94" s="191" t="s">
        <v>403</v>
      </c>
      <c r="D94" s="191"/>
      <c r="E94" s="191"/>
      <c r="F94" s="212" t="s">
        <v>370</v>
      </c>
      <c r="G94" s="213"/>
      <c r="H94" s="191" t="s">
        <v>404</v>
      </c>
      <c r="I94" s="191" t="s">
        <v>405</v>
      </c>
      <c r="J94" s="191"/>
      <c r="K94" s="203"/>
    </row>
    <row r="95" spans="1:11" ht="15" customHeight="1">
      <c r="A95"/>
      <c r="B95" s="214"/>
      <c r="C95" s="191" t="s">
        <v>406</v>
      </c>
      <c r="D95" s="191"/>
      <c r="E95" s="191"/>
      <c r="F95" s="212" t="s">
        <v>370</v>
      </c>
      <c r="G95" s="213"/>
      <c r="H95" s="191" t="s">
        <v>406</v>
      </c>
      <c r="I95" s="191" t="s">
        <v>405</v>
      </c>
      <c r="J95" s="191"/>
      <c r="K95" s="203"/>
    </row>
    <row r="96" spans="1:11" ht="15" customHeight="1">
      <c r="A96"/>
      <c r="B96" s="214"/>
      <c r="C96" s="191" t="s">
        <v>36</v>
      </c>
      <c r="D96" s="191"/>
      <c r="E96" s="191"/>
      <c r="F96" s="212" t="s">
        <v>370</v>
      </c>
      <c r="G96" s="213"/>
      <c r="H96" s="191" t="s">
        <v>407</v>
      </c>
      <c r="I96" s="191" t="s">
        <v>405</v>
      </c>
      <c r="J96" s="191"/>
      <c r="K96" s="203"/>
    </row>
    <row r="97" spans="1:11" ht="15" customHeight="1">
      <c r="A97"/>
      <c r="B97" s="214"/>
      <c r="C97" s="191" t="s">
        <v>46</v>
      </c>
      <c r="D97" s="191"/>
      <c r="E97" s="191"/>
      <c r="F97" s="212" t="s">
        <v>370</v>
      </c>
      <c r="G97" s="213"/>
      <c r="H97" s="191" t="s">
        <v>408</v>
      </c>
      <c r="I97" s="191" t="s">
        <v>405</v>
      </c>
      <c r="J97" s="191"/>
      <c r="K97" s="203"/>
    </row>
    <row r="98" spans="1:11" ht="15" customHeight="1">
      <c r="A98"/>
      <c r="B98" s="217"/>
      <c r="C98" s="218"/>
      <c r="D98" s="218"/>
      <c r="E98" s="218"/>
      <c r="F98" s="218"/>
      <c r="G98" s="218"/>
      <c r="H98" s="218"/>
      <c r="I98" s="218"/>
      <c r="J98" s="218"/>
      <c r="K98" s="219"/>
    </row>
    <row r="99" spans="1:11" ht="18.75" customHeight="1">
      <c r="A99"/>
      <c r="B99" s="220"/>
      <c r="C99" s="221"/>
      <c r="D99" s="221"/>
      <c r="E99" s="221"/>
      <c r="F99" s="221"/>
      <c r="G99" s="221"/>
      <c r="H99" s="221"/>
      <c r="I99" s="221"/>
      <c r="J99" s="221"/>
      <c r="K99" s="220"/>
    </row>
    <row r="100" spans="1:11" ht="18.75" customHeight="1">
      <c r="A100"/>
      <c r="B100" s="198"/>
      <c r="C100" s="198"/>
      <c r="D100" s="198"/>
      <c r="E100" s="198"/>
      <c r="F100" s="198"/>
      <c r="G100" s="198"/>
      <c r="H100" s="198"/>
      <c r="I100" s="198"/>
      <c r="J100" s="198"/>
      <c r="K100" s="198"/>
    </row>
    <row r="101" spans="1:11" ht="7.5" customHeight="1">
      <c r="A101"/>
      <c r="B101" s="199"/>
      <c r="C101" s="200"/>
      <c r="D101" s="200"/>
      <c r="E101" s="200"/>
      <c r="F101" s="200"/>
      <c r="G101" s="200"/>
      <c r="H101" s="200"/>
      <c r="I101" s="200"/>
      <c r="J101" s="200"/>
      <c r="K101" s="201"/>
    </row>
    <row r="102" spans="1:11" ht="45" customHeight="1">
      <c r="A102"/>
      <c r="B102" s="202"/>
      <c r="C102" s="276" t="s">
        <v>409</v>
      </c>
      <c r="D102" s="276"/>
      <c r="E102" s="276"/>
      <c r="F102" s="276"/>
      <c r="G102" s="276"/>
      <c r="H102" s="276"/>
      <c r="I102" s="276"/>
      <c r="J102" s="276"/>
      <c r="K102" s="203"/>
    </row>
    <row r="103" spans="1:11" ht="17.25" customHeight="1">
      <c r="A103"/>
      <c r="B103" s="202"/>
      <c r="C103" s="204" t="s">
        <v>364</v>
      </c>
      <c r="D103" s="204"/>
      <c r="E103" s="204"/>
      <c r="F103" s="204" t="s">
        <v>365</v>
      </c>
      <c r="G103" s="205"/>
      <c r="H103" s="204" t="s">
        <v>52</v>
      </c>
      <c r="I103" s="204" t="s">
        <v>55</v>
      </c>
      <c r="J103" s="204" t="s">
        <v>366</v>
      </c>
      <c r="K103" s="203"/>
    </row>
    <row r="104" spans="1:11" ht="17.25" customHeight="1">
      <c r="A104"/>
      <c r="B104" s="202"/>
      <c r="C104" s="206" t="s">
        <v>367</v>
      </c>
      <c r="D104" s="206"/>
      <c r="E104" s="206"/>
      <c r="F104" s="207" t="s">
        <v>368</v>
      </c>
      <c r="G104" s="208"/>
      <c r="H104" s="206"/>
      <c r="I104" s="206"/>
      <c r="J104" s="206" t="s">
        <v>369</v>
      </c>
      <c r="K104" s="203"/>
    </row>
    <row r="105" spans="1:11" ht="5.25" customHeight="1">
      <c r="A105"/>
      <c r="B105" s="202"/>
      <c r="C105" s="204"/>
      <c r="D105" s="204"/>
      <c r="E105" s="204"/>
      <c r="F105" s="204"/>
      <c r="G105" s="222"/>
      <c r="H105" s="204"/>
      <c r="I105" s="204"/>
      <c r="J105" s="204"/>
      <c r="K105" s="203"/>
    </row>
    <row r="106" spans="1:11" ht="15" customHeight="1">
      <c r="A106"/>
      <c r="B106" s="202"/>
      <c r="C106" s="191" t="s">
        <v>51</v>
      </c>
      <c r="D106" s="211"/>
      <c r="E106" s="211"/>
      <c r="F106" s="212" t="s">
        <v>370</v>
      </c>
      <c r="G106" s="191"/>
      <c r="H106" s="191" t="s">
        <v>410</v>
      </c>
      <c r="I106" s="191" t="s">
        <v>372</v>
      </c>
      <c r="J106" s="191">
        <v>20</v>
      </c>
      <c r="K106" s="203"/>
    </row>
    <row r="107" spans="1:11" ht="15" customHeight="1">
      <c r="A107"/>
      <c r="B107" s="202"/>
      <c r="C107" s="191" t="s">
        <v>373</v>
      </c>
      <c r="D107" s="191"/>
      <c r="E107" s="191"/>
      <c r="F107" s="212" t="s">
        <v>370</v>
      </c>
      <c r="G107" s="191"/>
      <c r="H107" s="191" t="s">
        <v>410</v>
      </c>
      <c r="I107" s="191" t="s">
        <v>372</v>
      </c>
      <c r="J107" s="191">
        <v>120</v>
      </c>
      <c r="K107" s="203"/>
    </row>
    <row r="108" spans="1:11" ht="15" customHeight="1">
      <c r="A108"/>
      <c r="B108" s="214"/>
      <c r="C108" s="191" t="s">
        <v>375</v>
      </c>
      <c r="D108" s="191"/>
      <c r="E108" s="191"/>
      <c r="F108" s="212" t="s">
        <v>376</v>
      </c>
      <c r="G108" s="191"/>
      <c r="H108" s="191" t="s">
        <v>410</v>
      </c>
      <c r="I108" s="191" t="s">
        <v>372</v>
      </c>
      <c r="J108" s="191">
        <v>50</v>
      </c>
      <c r="K108" s="203"/>
    </row>
    <row r="109" spans="1:11" ht="15" customHeight="1">
      <c r="A109"/>
      <c r="B109" s="214"/>
      <c r="C109" s="191" t="s">
        <v>378</v>
      </c>
      <c r="D109" s="191"/>
      <c r="E109" s="191"/>
      <c r="F109" s="212" t="s">
        <v>370</v>
      </c>
      <c r="G109" s="191"/>
      <c r="H109" s="191" t="s">
        <v>410</v>
      </c>
      <c r="I109" s="191" t="s">
        <v>380</v>
      </c>
      <c r="J109" s="191"/>
      <c r="K109" s="203"/>
    </row>
    <row r="110" spans="1:11" ht="15" customHeight="1">
      <c r="A110"/>
      <c r="B110" s="214"/>
      <c r="C110" s="191" t="s">
        <v>389</v>
      </c>
      <c r="D110" s="191"/>
      <c r="E110" s="191"/>
      <c r="F110" s="212" t="s">
        <v>376</v>
      </c>
      <c r="G110" s="191"/>
      <c r="H110" s="191" t="s">
        <v>410</v>
      </c>
      <c r="I110" s="191" t="s">
        <v>372</v>
      </c>
      <c r="J110" s="191">
        <v>50</v>
      </c>
      <c r="K110" s="203"/>
    </row>
    <row r="111" spans="1:11" ht="15" customHeight="1">
      <c r="A111"/>
      <c r="B111" s="214"/>
      <c r="C111" s="191" t="s">
        <v>397</v>
      </c>
      <c r="D111" s="191"/>
      <c r="E111" s="191"/>
      <c r="F111" s="212" t="s">
        <v>376</v>
      </c>
      <c r="G111" s="191"/>
      <c r="H111" s="191" t="s">
        <v>410</v>
      </c>
      <c r="I111" s="191" t="s">
        <v>372</v>
      </c>
      <c r="J111" s="191">
        <v>50</v>
      </c>
      <c r="K111" s="203"/>
    </row>
    <row r="112" spans="1:11" ht="15" customHeight="1">
      <c r="A112"/>
      <c r="B112" s="214"/>
      <c r="C112" s="191" t="s">
        <v>395</v>
      </c>
      <c r="D112" s="191"/>
      <c r="E112" s="191"/>
      <c r="F112" s="212" t="s">
        <v>376</v>
      </c>
      <c r="G112" s="191"/>
      <c r="H112" s="191" t="s">
        <v>410</v>
      </c>
      <c r="I112" s="191" t="s">
        <v>372</v>
      </c>
      <c r="J112" s="191">
        <v>50</v>
      </c>
      <c r="K112" s="203"/>
    </row>
    <row r="113" spans="1:11" ht="15" customHeight="1">
      <c r="A113"/>
      <c r="B113" s="214"/>
      <c r="C113" s="191" t="s">
        <v>51</v>
      </c>
      <c r="D113" s="191"/>
      <c r="E113" s="191"/>
      <c r="F113" s="212" t="s">
        <v>370</v>
      </c>
      <c r="G113" s="191"/>
      <c r="H113" s="191" t="s">
        <v>411</v>
      </c>
      <c r="I113" s="191" t="s">
        <v>372</v>
      </c>
      <c r="J113" s="191">
        <v>20</v>
      </c>
      <c r="K113" s="203"/>
    </row>
    <row r="114" spans="1:11" ht="15" customHeight="1">
      <c r="A114"/>
      <c r="B114" s="214"/>
      <c r="C114" s="191" t="s">
        <v>412</v>
      </c>
      <c r="D114" s="191"/>
      <c r="E114" s="191"/>
      <c r="F114" s="212" t="s">
        <v>370</v>
      </c>
      <c r="G114" s="191"/>
      <c r="H114" s="191" t="s">
        <v>413</v>
      </c>
      <c r="I114" s="191" t="s">
        <v>372</v>
      </c>
      <c r="J114" s="191">
        <v>120</v>
      </c>
      <c r="K114" s="203"/>
    </row>
    <row r="115" spans="1:11" ht="15" customHeight="1">
      <c r="A115"/>
      <c r="B115" s="214"/>
      <c r="C115" s="191" t="s">
        <v>36</v>
      </c>
      <c r="D115" s="191"/>
      <c r="E115" s="191"/>
      <c r="F115" s="212" t="s">
        <v>370</v>
      </c>
      <c r="G115" s="191"/>
      <c r="H115" s="191" t="s">
        <v>414</v>
      </c>
      <c r="I115" s="191" t="s">
        <v>405</v>
      </c>
      <c r="J115" s="191"/>
      <c r="K115" s="203"/>
    </row>
    <row r="116" spans="1:11" ht="15" customHeight="1">
      <c r="A116"/>
      <c r="B116" s="214"/>
      <c r="C116" s="191" t="s">
        <v>46</v>
      </c>
      <c r="D116" s="191"/>
      <c r="E116" s="191"/>
      <c r="F116" s="212" t="s">
        <v>370</v>
      </c>
      <c r="G116" s="191"/>
      <c r="H116" s="191" t="s">
        <v>415</v>
      </c>
      <c r="I116" s="191" t="s">
        <v>405</v>
      </c>
      <c r="J116" s="191"/>
      <c r="K116" s="203"/>
    </row>
    <row r="117" spans="1:11" ht="15" customHeight="1">
      <c r="A117"/>
      <c r="B117" s="214"/>
      <c r="C117" s="191" t="s">
        <v>55</v>
      </c>
      <c r="D117" s="191"/>
      <c r="E117" s="191"/>
      <c r="F117" s="212" t="s">
        <v>370</v>
      </c>
      <c r="G117" s="191"/>
      <c r="H117" s="191" t="s">
        <v>416</v>
      </c>
      <c r="I117" s="191" t="s">
        <v>417</v>
      </c>
      <c r="J117" s="191"/>
      <c r="K117" s="203"/>
    </row>
    <row r="118" spans="1:11" ht="15" customHeight="1">
      <c r="A118"/>
      <c r="B118" s="217"/>
      <c r="C118" s="223"/>
      <c r="D118" s="223"/>
      <c r="E118" s="223"/>
      <c r="F118" s="223"/>
      <c r="G118" s="223"/>
      <c r="H118" s="223"/>
      <c r="I118" s="223"/>
      <c r="J118" s="223"/>
      <c r="K118" s="219"/>
    </row>
    <row r="119" spans="1:11" ht="18.75" customHeight="1">
      <c r="A119"/>
      <c r="B119" s="224"/>
      <c r="C119" s="225"/>
      <c r="D119" s="225"/>
      <c r="E119" s="225"/>
      <c r="F119" s="226"/>
      <c r="G119" s="225"/>
      <c r="H119" s="225"/>
      <c r="I119" s="225"/>
      <c r="J119" s="225"/>
      <c r="K119" s="224"/>
    </row>
    <row r="120" spans="1:11" ht="18.75" customHeight="1">
      <c r="A120"/>
      <c r="B120" s="198"/>
      <c r="C120" s="198"/>
      <c r="D120" s="198"/>
      <c r="E120" s="198"/>
      <c r="F120" s="198"/>
      <c r="G120" s="198"/>
      <c r="H120" s="198"/>
      <c r="I120" s="198"/>
      <c r="J120" s="198"/>
      <c r="K120" s="198"/>
    </row>
    <row r="121" spans="1:11" ht="7.5" customHeight="1">
      <c r="A121"/>
      <c r="B121" s="227"/>
      <c r="C121" s="228"/>
      <c r="D121" s="228"/>
      <c r="E121" s="228"/>
      <c r="F121" s="228"/>
      <c r="G121" s="228"/>
      <c r="H121" s="228"/>
      <c r="I121" s="228"/>
      <c r="J121" s="228"/>
      <c r="K121" s="229"/>
    </row>
    <row r="122" spans="1:11" ht="45" customHeight="1">
      <c r="A122"/>
      <c r="B122" s="230"/>
      <c r="C122" s="270" t="s">
        <v>418</v>
      </c>
      <c r="D122" s="270"/>
      <c r="E122" s="270"/>
      <c r="F122" s="270"/>
      <c r="G122" s="270"/>
      <c r="H122" s="270"/>
      <c r="I122" s="270"/>
      <c r="J122" s="270"/>
      <c r="K122" s="231"/>
    </row>
    <row r="123" spans="1:11" ht="17.25" customHeight="1">
      <c r="A123"/>
      <c r="B123" s="232"/>
      <c r="C123" s="204" t="s">
        <v>364</v>
      </c>
      <c r="D123" s="204"/>
      <c r="E123" s="204"/>
      <c r="F123" s="204" t="s">
        <v>365</v>
      </c>
      <c r="G123" s="205"/>
      <c r="H123" s="204" t="s">
        <v>52</v>
      </c>
      <c r="I123" s="204" t="s">
        <v>55</v>
      </c>
      <c r="J123" s="204" t="s">
        <v>366</v>
      </c>
      <c r="K123" s="233"/>
    </row>
    <row r="124" spans="1:11" ht="17.25" customHeight="1">
      <c r="A124"/>
      <c r="B124" s="232"/>
      <c r="C124" s="206" t="s">
        <v>367</v>
      </c>
      <c r="D124" s="206"/>
      <c r="E124" s="206"/>
      <c r="F124" s="207" t="s">
        <v>368</v>
      </c>
      <c r="G124" s="208"/>
      <c r="H124" s="206"/>
      <c r="I124" s="206"/>
      <c r="J124" s="206" t="s">
        <v>369</v>
      </c>
      <c r="K124" s="233"/>
    </row>
    <row r="125" spans="1:11" ht="5.25" customHeight="1">
      <c r="A125"/>
      <c r="B125" s="234"/>
      <c r="C125" s="209"/>
      <c r="D125" s="209"/>
      <c r="E125" s="209"/>
      <c r="F125" s="209"/>
      <c r="G125" s="235"/>
      <c r="H125" s="209"/>
      <c r="I125" s="209"/>
      <c r="J125" s="209"/>
      <c r="K125" s="236"/>
    </row>
    <row r="126" spans="1:11" ht="15" customHeight="1">
      <c r="A126"/>
      <c r="B126" s="234"/>
      <c r="C126" s="191" t="s">
        <v>373</v>
      </c>
      <c r="D126" s="211"/>
      <c r="E126" s="211"/>
      <c r="F126" s="212" t="s">
        <v>370</v>
      </c>
      <c r="G126" s="191"/>
      <c r="H126" s="191" t="s">
        <v>410</v>
      </c>
      <c r="I126" s="191" t="s">
        <v>372</v>
      </c>
      <c r="J126" s="191">
        <v>120</v>
      </c>
      <c r="K126" s="237"/>
    </row>
    <row r="127" spans="1:11" ht="15" customHeight="1">
      <c r="A127"/>
      <c r="B127" s="234"/>
      <c r="C127" s="191" t="s">
        <v>419</v>
      </c>
      <c r="D127" s="191"/>
      <c r="E127" s="191"/>
      <c r="F127" s="212" t="s">
        <v>370</v>
      </c>
      <c r="G127" s="191"/>
      <c r="H127" s="191" t="s">
        <v>420</v>
      </c>
      <c r="I127" s="191" t="s">
        <v>372</v>
      </c>
      <c r="J127" s="191" t="s">
        <v>421</v>
      </c>
      <c r="K127" s="237"/>
    </row>
    <row r="128" spans="1:11" ht="15" customHeight="1">
      <c r="A128"/>
      <c r="B128" s="234"/>
      <c r="C128" s="191" t="s">
        <v>318</v>
      </c>
      <c r="D128" s="191"/>
      <c r="E128" s="191"/>
      <c r="F128" s="212" t="s">
        <v>370</v>
      </c>
      <c r="G128" s="191"/>
      <c r="H128" s="191" t="s">
        <v>422</v>
      </c>
      <c r="I128" s="191" t="s">
        <v>372</v>
      </c>
      <c r="J128" s="191" t="s">
        <v>421</v>
      </c>
      <c r="K128" s="237"/>
    </row>
    <row r="129" spans="1:11" ht="15" customHeight="1">
      <c r="A129"/>
      <c r="B129" s="234"/>
      <c r="C129" s="191" t="s">
        <v>381</v>
      </c>
      <c r="D129" s="191"/>
      <c r="E129" s="191"/>
      <c r="F129" s="212" t="s">
        <v>376</v>
      </c>
      <c r="G129" s="191"/>
      <c r="H129" s="191" t="s">
        <v>382</v>
      </c>
      <c r="I129" s="191" t="s">
        <v>372</v>
      </c>
      <c r="J129" s="191">
        <v>15</v>
      </c>
      <c r="K129" s="237"/>
    </row>
    <row r="130" spans="1:11" ht="15" customHeight="1">
      <c r="A130"/>
      <c r="B130" s="234"/>
      <c r="C130" s="215" t="s">
        <v>383</v>
      </c>
      <c r="D130" s="215"/>
      <c r="E130" s="215"/>
      <c r="F130" s="216" t="s">
        <v>376</v>
      </c>
      <c r="G130" s="215"/>
      <c r="H130" s="215" t="s">
        <v>384</v>
      </c>
      <c r="I130" s="215" t="s">
        <v>372</v>
      </c>
      <c r="J130" s="215">
        <v>15</v>
      </c>
      <c r="K130" s="237"/>
    </row>
    <row r="131" spans="1:11" ht="15" customHeight="1">
      <c r="A131"/>
      <c r="B131" s="234"/>
      <c r="C131" s="215" t="s">
        <v>385</v>
      </c>
      <c r="D131" s="215"/>
      <c r="E131" s="215"/>
      <c r="F131" s="216" t="s">
        <v>376</v>
      </c>
      <c r="G131" s="215"/>
      <c r="H131" s="215" t="s">
        <v>386</v>
      </c>
      <c r="I131" s="215" t="s">
        <v>372</v>
      </c>
      <c r="J131" s="215">
        <v>20</v>
      </c>
      <c r="K131" s="237"/>
    </row>
    <row r="132" spans="1:11" ht="15" customHeight="1">
      <c r="A132"/>
      <c r="B132" s="234"/>
      <c r="C132" s="215" t="s">
        <v>387</v>
      </c>
      <c r="D132" s="215"/>
      <c r="E132" s="215"/>
      <c r="F132" s="216" t="s">
        <v>376</v>
      </c>
      <c r="G132" s="215"/>
      <c r="H132" s="215" t="s">
        <v>388</v>
      </c>
      <c r="I132" s="215" t="s">
        <v>372</v>
      </c>
      <c r="J132" s="215">
        <v>20</v>
      </c>
      <c r="K132" s="237"/>
    </row>
    <row r="133" spans="1:11" ht="15" customHeight="1">
      <c r="A133"/>
      <c r="B133" s="234"/>
      <c r="C133" s="191" t="s">
        <v>375</v>
      </c>
      <c r="D133" s="191"/>
      <c r="E133" s="191"/>
      <c r="F133" s="212" t="s">
        <v>376</v>
      </c>
      <c r="G133" s="191"/>
      <c r="H133" s="191" t="s">
        <v>410</v>
      </c>
      <c r="I133" s="191" t="s">
        <v>372</v>
      </c>
      <c r="J133" s="191">
        <v>50</v>
      </c>
      <c r="K133" s="237"/>
    </row>
    <row r="134" spans="1:11" ht="15" customHeight="1">
      <c r="A134"/>
      <c r="B134" s="234"/>
      <c r="C134" s="191" t="s">
        <v>389</v>
      </c>
      <c r="D134" s="191"/>
      <c r="E134" s="191"/>
      <c r="F134" s="212" t="s">
        <v>376</v>
      </c>
      <c r="G134" s="191"/>
      <c r="H134" s="191" t="s">
        <v>410</v>
      </c>
      <c r="I134" s="191" t="s">
        <v>372</v>
      </c>
      <c r="J134" s="191">
        <v>50</v>
      </c>
      <c r="K134" s="237"/>
    </row>
    <row r="135" spans="1:11" ht="15" customHeight="1">
      <c r="A135"/>
      <c r="B135" s="234"/>
      <c r="C135" s="191" t="s">
        <v>395</v>
      </c>
      <c r="D135" s="191"/>
      <c r="E135" s="191"/>
      <c r="F135" s="212" t="s">
        <v>376</v>
      </c>
      <c r="G135" s="191"/>
      <c r="H135" s="191" t="s">
        <v>410</v>
      </c>
      <c r="I135" s="191" t="s">
        <v>372</v>
      </c>
      <c r="J135" s="191">
        <v>50</v>
      </c>
      <c r="K135" s="237"/>
    </row>
    <row r="136" spans="1:11" ht="15" customHeight="1">
      <c r="A136"/>
      <c r="B136" s="234"/>
      <c r="C136" s="191" t="s">
        <v>397</v>
      </c>
      <c r="D136" s="191"/>
      <c r="E136" s="191"/>
      <c r="F136" s="212" t="s">
        <v>376</v>
      </c>
      <c r="G136" s="191"/>
      <c r="H136" s="191" t="s">
        <v>410</v>
      </c>
      <c r="I136" s="191" t="s">
        <v>372</v>
      </c>
      <c r="J136" s="191">
        <v>50</v>
      </c>
      <c r="K136" s="237"/>
    </row>
    <row r="137" spans="1:11" ht="15" customHeight="1">
      <c r="A137"/>
      <c r="B137" s="234"/>
      <c r="C137" s="191" t="s">
        <v>398</v>
      </c>
      <c r="D137" s="191"/>
      <c r="E137" s="191"/>
      <c r="F137" s="212" t="s">
        <v>376</v>
      </c>
      <c r="G137" s="191"/>
      <c r="H137" s="191" t="s">
        <v>423</v>
      </c>
      <c r="I137" s="191" t="s">
        <v>372</v>
      </c>
      <c r="J137" s="191">
        <v>255</v>
      </c>
      <c r="K137" s="237"/>
    </row>
    <row r="138" spans="1:11" ht="15" customHeight="1">
      <c r="A138"/>
      <c r="B138" s="234"/>
      <c r="C138" s="191" t="s">
        <v>400</v>
      </c>
      <c r="D138" s="191"/>
      <c r="E138" s="191"/>
      <c r="F138" s="212" t="s">
        <v>370</v>
      </c>
      <c r="G138" s="191"/>
      <c r="H138" s="191" t="s">
        <v>424</v>
      </c>
      <c r="I138" s="191" t="s">
        <v>402</v>
      </c>
      <c r="J138" s="191"/>
      <c r="K138" s="237"/>
    </row>
    <row r="139" spans="1:11" ht="15" customHeight="1">
      <c r="A139"/>
      <c r="B139" s="234"/>
      <c r="C139" s="191" t="s">
        <v>403</v>
      </c>
      <c r="D139" s="191"/>
      <c r="E139" s="191"/>
      <c r="F139" s="212" t="s">
        <v>370</v>
      </c>
      <c r="G139" s="191"/>
      <c r="H139" s="191" t="s">
        <v>425</v>
      </c>
      <c r="I139" s="191" t="s">
        <v>405</v>
      </c>
      <c r="J139" s="191"/>
      <c r="K139" s="237"/>
    </row>
    <row r="140" spans="1:11" ht="15" customHeight="1">
      <c r="A140"/>
      <c r="B140" s="234"/>
      <c r="C140" s="191" t="s">
        <v>406</v>
      </c>
      <c r="D140" s="191"/>
      <c r="E140" s="191"/>
      <c r="F140" s="212" t="s">
        <v>370</v>
      </c>
      <c r="G140" s="191"/>
      <c r="H140" s="191" t="s">
        <v>406</v>
      </c>
      <c r="I140" s="191" t="s">
        <v>405</v>
      </c>
      <c r="J140" s="191"/>
      <c r="K140" s="237"/>
    </row>
    <row r="141" spans="1:11" ht="15" customHeight="1">
      <c r="A141"/>
      <c r="B141" s="234"/>
      <c r="C141" s="191" t="s">
        <v>36</v>
      </c>
      <c r="D141" s="191"/>
      <c r="E141" s="191"/>
      <c r="F141" s="212" t="s">
        <v>370</v>
      </c>
      <c r="G141" s="191"/>
      <c r="H141" s="191" t="s">
        <v>426</v>
      </c>
      <c r="I141" s="191" t="s">
        <v>405</v>
      </c>
      <c r="J141" s="191"/>
      <c r="K141" s="237"/>
    </row>
    <row r="142" spans="1:11" ht="15" customHeight="1">
      <c r="A142"/>
      <c r="B142" s="234"/>
      <c r="C142" s="191" t="s">
        <v>427</v>
      </c>
      <c r="D142" s="191"/>
      <c r="E142" s="191"/>
      <c r="F142" s="212" t="s">
        <v>370</v>
      </c>
      <c r="G142" s="191"/>
      <c r="H142" s="191" t="s">
        <v>428</v>
      </c>
      <c r="I142" s="191" t="s">
        <v>405</v>
      </c>
      <c r="J142" s="191"/>
      <c r="K142" s="237"/>
    </row>
    <row r="143" spans="1:11" ht="15" customHeight="1">
      <c r="A143"/>
      <c r="B143" s="238"/>
      <c r="C143" s="239"/>
      <c r="D143" s="239"/>
      <c r="E143" s="239"/>
      <c r="F143" s="239"/>
      <c r="G143" s="239"/>
      <c r="H143" s="239"/>
      <c r="I143" s="239"/>
      <c r="J143" s="239"/>
      <c r="K143" s="240"/>
    </row>
    <row r="144" spans="1:11" ht="18.75" customHeight="1">
      <c r="A144"/>
      <c r="B144" s="225"/>
      <c r="C144" s="225"/>
      <c r="D144" s="225"/>
      <c r="E144" s="225"/>
      <c r="F144" s="226"/>
      <c r="G144" s="225"/>
      <c r="H144" s="225"/>
      <c r="I144" s="225"/>
      <c r="J144" s="225"/>
      <c r="K144" s="225"/>
    </row>
    <row r="145" spans="1:11" ht="18.75" customHeight="1">
      <c r="A145"/>
      <c r="B145" s="198"/>
      <c r="C145" s="198"/>
      <c r="D145" s="198"/>
      <c r="E145" s="198"/>
      <c r="F145" s="198"/>
      <c r="G145" s="198"/>
      <c r="H145" s="198"/>
      <c r="I145" s="198"/>
      <c r="J145" s="198"/>
      <c r="K145" s="198"/>
    </row>
    <row r="146" spans="1:11" ht="7.5" customHeight="1">
      <c r="A146"/>
      <c r="B146" s="199"/>
      <c r="C146" s="200"/>
      <c r="D146" s="200"/>
      <c r="E146" s="200"/>
      <c r="F146" s="200"/>
      <c r="G146" s="200"/>
      <c r="H146" s="200"/>
      <c r="I146" s="200"/>
      <c r="J146" s="200"/>
      <c r="K146" s="201"/>
    </row>
    <row r="147" spans="1:11" ht="45" customHeight="1">
      <c r="A147"/>
      <c r="B147" s="202"/>
      <c r="C147" s="276" t="s">
        <v>429</v>
      </c>
      <c r="D147" s="276"/>
      <c r="E147" s="276"/>
      <c r="F147" s="276"/>
      <c r="G147" s="276"/>
      <c r="H147" s="276"/>
      <c r="I147" s="276"/>
      <c r="J147" s="276"/>
      <c r="K147" s="203"/>
    </row>
    <row r="148" spans="1:11" ht="17.25" customHeight="1">
      <c r="A148"/>
      <c r="B148" s="202"/>
      <c r="C148" s="204" t="s">
        <v>364</v>
      </c>
      <c r="D148" s="204"/>
      <c r="E148" s="204"/>
      <c r="F148" s="204" t="s">
        <v>365</v>
      </c>
      <c r="G148" s="205"/>
      <c r="H148" s="204" t="s">
        <v>52</v>
      </c>
      <c r="I148" s="204" t="s">
        <v>55</v>
      </c>
      <c r="J148" s="204" t="s">
        <v>366</v>
      </c>
      <c r="K148" s="203"/>
    </row>
    <row r="149" spans="1:11" ht="17.25" customHeight="1">
      <c r="A149"/>
      <c r="B149" s="202"/>
      <c r="C149" s="206" t="s">
        <v>367</v>
      </c>
      <c r="D149" s="206"/>
      <c r="E149" s="206"/>
      <c r="F149" s="207" t="s">
        <v>368</v>
      </c>
      <c r="G149" s="208"/>
      <c r="H149" s="206"/>
      <c r="I149" s="206"/>
      <c r="J149" s="206" t="s">
        <v>369</v>
      </c>
      <c r="K149" s="203"/>
    </row>
    <row r="150" spans="1:11" ht="5.25" customHeight="1">
      <c r="A150"/>
      <c r="B150" s="214"/>
      <c r="C150" s="209"/>
      <c r="D150" s="209"/>
      <c r="E150" s="209"/>
      <c r="F150" s="209"/>
      <c r="G150" s="210"/>
      <c r="H150" s="209"/>
      <c r="I150" s="209"/>
      <c r="J150" s="209"/>
      <c r="K150" s="237"/>
    </row>
    <row r="151" spans="1:11" ht="15" customHeight="1">
      <c r="A151"/>
      <c r="B151" s="214"/>
      <c r="C151" s="241" t="s">
        <v>373</v>
      </c>
      <c r="D151" s="191"/>
      <c r="E151" s="191"/>
      <c r="F151" s="242" t="s">
        <v>370</v>
      </c>
      <c r="G151" s="191"/>
      <c r="H151" s="241" t="s">
        <v>410</v>
      </c>
      <c r="I151" s="241" t="s">
        <v>372</v>
      </c>
      <c r="J151" s="241">
        <v>120</v>
      </c>
      <c r="K151" s="237"/>
    </row>
    <row r="152" spans="1:11" ht="15" customHeight="1">
      <c r="A152"/>
      <c r="B152" s="214"/>
      <c r="C152" s="241" t="s">
        <v>419</v>
      </c>
      <c r="D152" s="191"/>
      <c r="E152" s="191"/>
      <c r="F152" s="242" t="s">
        <v>370</v>
      </c>
      <c r="G152" s="191"/>
      <c r="H152" s="241" t="s">
        <v>430</v>
      </c>
      <c r="I152" s="241" t="s">
        <v>372</v>
      </c>
      <c r="J152" s="241" t="s">
        <v>421</v>
      </c>
      <c r="K152" s="237"/>
    </row>
    <row r="153" spans="1:11" ht="15" customHeight="1">
      <c r="A153"/>
      <c r="B153" s="214"/>
      <c r="C153" s="241" t="s">
        <v>318</v>
      </c>
      <c r="D153" s="191"/>
      <c r="E153" s="191"/>
      <c r="F153" s="242" t="s">
        <v>370</v>
      </c>
      <c r="G153" s="191"/>
      <c r="H153" s="241" t="s">
        <v>431</v>
      </c>
      <c r="I153" s="241" t="s">
        <v>372</v>
      </c>
      <c r="J153" s="241" t="s">
        <v>421</v>
      </c>
      <c r="K153" s="237"/>
    </row>
    <row r="154" spans="1:11" ht="15" customHeight="1">
      <c r="A154"/>
      <c r="B154" s="214"/>
      <c r="C154" s="241" t="s">
        <v>375</v>
      </c>
      <c r="D154" s="191"/>
      <c r="E154" s="191"/>
      <c r="F154" s="242" t="s">
        <v>376</v>
      </c>
      <c r="G154" s="191"/>
      <c r="H154" s="241" t="s">
        <v>410</v>
      </c>
      <c r="I154" s="241" t="s">
        <v>372</v>
      </c>
      <c r="J154" s="241">
        <v>50</v>
      </c>
      <c r="K154" s="237"/>
    </row>
    <row r="155" spans="1:11" ht="15" customHeight="1">
      <c r="A155"/>
      <c r="B155" s="214"/>
      <c r="C155" s="241" t="s">
        <v>378</v>
      </c>
      <c r="D155" s="191"/>
      <c r="E155" s="191"/>
      <c r="F155" s="242" t="s">
        <v>370</v>
      </c>
      <c r="G155" s="191"/>
      <c r="H155" s="241" t="s">
        <v>410</v>
      </c>
      <c r="I155" s="241" t="s">
        <v>380</v>
      </c>
      <c r="J155" s="241"/>
      <c r="K155" s="237"/>
    </row>
    <row r="156" spans="1:11" ht="15" customHeight="1">
      <c r="A156"/>
      <c r="B156" s="214"/>
      <c r="C156" s="241" t="s">
        <v>389</v>
      </c>
      <c r="D156" s="191"/>
      <c r="E156" s="191"/>
      <c r="F156" s="242" t="s">
        <v>376</v>
      </c>
      <c r="G156" s="191"/>
      <c r="H156" s="241" t="s">
        <v>410</v>
      </c>
      <c r="I156" s="241" t="s">
        <v>372</v>
      </c>
      <c r="J156" s="241">
        <v>50</v>
      </c>
      <c r="K156" s="237"/>
    </row>
    <row r="157" spans="1:11" ht="15" customHeight="1">
      <c r="A157"/>
      <c r="B157" s="214"/>
      <c r="C157" s="241" t="s">
        <v>397</v>
      </c>
      <c r="D157" s="191"/>
      <c r="E157" s="191"/>
      <c r="F157" s="242" t="s">
        <v>376</v>
      </c>
      <c r="G157" s="191"/>
      <c r="H157" s="241" t="s">
        <v>410</v>
      </c>
      <c r="I157" s="241" t="s">
        <v>372</v>
      </c>
      <c r="J157" s="241">
        <v>50</v>
      </c>
      <c r="K157" s="237"/>
    </row>
    <row r="158" spans="1:11" ht="15" customHeight="1">
      <c r="A158"/>
      <c r="B158" s="214"/>
      <c r="C158" s="241" t="s">
        <v>395</v>
      </c>
      <c r="D158" s="191"/>
      <c r="E158" s="191"/>
      <c r="F158" s="242" t="s">
        <v>376</v>
      </c>
      <c r="G158" s="191"/>
      <c r="H158" s="241" t="s">
        <v>410</v>
      </c>
      <c r="I158" s="241" t="s">
        <v>372</v>
      </c>
      <c r="J158" s="241">
        <v>50</v>
      </c>
      <c r="K158" s="237"/>
    </row>
    <row r="159" spans="1:11" ht="15" customHeight="1">
      <c r="A159"/>
      <c r="B159" s="214"/>
      <c r="C159" s="241" t="s">
        <v>80</v>
      </c>
      <c r="D159" s="191"/>
      <c r="E159" s="191"/>
      <c r="F159" s="242" t="s">
        <v>370</v>
      </c>
      <c r="G159" s="191"/>
      <c r="H159" s="241" t="s">
        <v>432</v>
      </c>
      <c r="I159" s="241" t="s">
        <v>372</v>
      </c>
      <c r="J159" s="241" t="s">
        <v>433</v>
      </c>
      <c r="K159" s="237"/>
    </row>
    <row r="160" spans="1:11" ht="15" customHeight="1">
      <c r="A160"/>
      <c r="B160" s="214"/>
      <c r="C160" s="241" t="s">
        <v>434</v>
      </c>
      <c r="D160" s="191"/>
      <c r="E160" s="191"/>
      <c r="F160" s="242" t="s">
        <v>370</v>
      </c>
      <c r="G160" s="191"/>
      <c r="H160" s="241" t="s">
        <v>435</v>
      </c>
      <c r="I160" s="241" t="s">
        <v>405</v>
      </c>
      <c r="J160" s="241"/>
      <c r="K160" s="237"/>
    </row>
    <row r="161" spans="1:11" ht="15" customHeight="1">
      <c r="A161"/>
      <c r="B161" s="243"/>
      <c r="C161" s="223"/>
      <c r="D161" s="223"/>
      <c r="E161" s="223"/>
      <c r="F161" s="223"/>
      <c r="G161" s="223"/>
      <c r="H161" s="223"/>
      <c r="I161" s="223"/>
      <c r="J161" s="223"/>
      <c r="K161" s="244"/>
    </row>
    <row r="162" spans="1:11" ht="18.75" customHeight="1">
      <c r="A162"/>
      <c r="B162" s="225"/>
      <c r="C162" s="235"/>
      <c r="D162" s="235"/>
      <c r="E162" s="235"/>
      <c r="F162" s="245"/>
      <c r="G162" s="235"/>
      <c r="H162" s="235"/>
      <c r="I162" s="235"/>
      <c r="J162" s="235"/>
      <c r="K162" s="225"/>
    </row>
    <row r="163" spans="1:11" ht="18.75" customHeight="1">
      <c r="A163"/>
      <c r="B163" s="198"/>
      <c r="C163" s="198"/>
      <c r="D163" s="198"/>
      <c r="E163" s="198"/>
      <c r="F163" s="198"/>
      <c r="G163" s="198"/>
      <c r="H163" s="198"/>
      <c r="I163" s="198"/>
      <c r="J163" s="198"/>
      <c r="K163" s="198"/>
    </row>
    <row r="164" spans="1:11" ht="7.5" customHeight="1">
      <c r="A164"/>
      <c r="B164" s="179"/>
      <c r="C164" s="180"/>
      <c r="D164" s="180"/>
      <c r="E164" s="180"/>
      <c r="F164" s="180"/>
      <c r="G164" s="180"/>
      <c r="H164" s="180"/>
      <c r="I164" s="180"/>
      <c r="J164" s="180"/>
      <c r="K164" s="181"/>
    </row>
    <row r="165" spans="1:11" ht="45" customHeight="1">
      <c r="A165"/>
      <c r="B165" s="183"/>
      <c r="C165" s="270" t="s">
        <v>436</v>
      </c>
      <c r="D165" s="270"/>
      <c r="E165" s="270"/>
      <c r="F165" s="270"/>
      <c r="G165" s="270"/>
      <c r="H165" s="270"/>
      <c r="I165" s="270"/>
      <c r="J165" s="270"/>
      <c r="K165" s="184"/>
    </row>
    <row r="166" spans="1:11" ht="17.25" customHeight="1">
      <c r="A166"/>
      <c r="B166" s="183"/>
      <c r="C166" s="204" t="s">
        <v>364</v>
      </c>
      <c r="D166" s="204"/>
      <c r="E166" s="204"/>
      <c r="F166" s="204" t="s">
        <v>365</v>
      </c>
      <c r="G166" s="246"/>
      <c r="H166" s="247" t="s">
        <v>52</v>
      </c>
      <c r="I166" s="247" t="s">
        <v>55</v>
      </c>
      <c r="J166" s="204" t="s">
        <v>366</v>
      </c>
      <c r="K166" s="184"/>
    </row>
    <row r="167" spans="1:11" ht="17.25" customHeight="1">
      <c r="A167"/>
      <c r="B167" s="185"/>
      <c r="C167" s="206" t="s">
        <v>367</v>
      </c>
      <c r="D167" s="206"/>
      <c r="E167" s="206"/>
      <c r="F167" s="207" t="s">
        <v>368</v>
      </c>
      <c r="G167" s="248"/>
      <c r="H167" s="249"/>
      <c r="I167" s="249"/>
      <c r="J167" s="206" t="s">
        <v>369</v>
      </c>
      <c r="K167" s="186"/>
    </row>
    <row r="168" spans="1:11" ht="5.25" customHeight="1">
      <c r="A168"/>
      <c r="B168" s="214"/>
      <c r="C168" s="209"/>
      <c r="D168" s="209"/>
      <c r="E168" s="209"/>
      <c r="F168" s="209"/>
      <c r="G168" s="210"/>
      <c r="H168" s="209"/>
      <c r="I168" s="209"/>
      <c r="J168" s="209"/>
      <c r="K168" s="237"/>
    </row>
    <row r="169" spans="1:11" ht="15" customHeight="1">
      <c r="A169"/>
      <c r="B169" s="214"/>
      <c r="C169" s="191" t="s">
        <v>373</v>
      </c>
      <c r="D169" s="191"/>
      <c r="E169" s="191"/>
      <c r="F169" s="212" t="s">
        <v>370</v>
      </c>
      <c r="G169" s="191"/>
      <c r="H169" s="191" t="s">
        <v>410</v>
      </c>
      <c r="I169" s="191" t="s">
        <v>372</v>
      </c>
      <c r="J169" s="191">
        <v>120</v>
      </c>
      <c r="K169" s="237"/>
    </row>
    <row r="170" spans="1:11" ht="15" customHeight="1">
      <c r="A170"/>
      <c r="B170" s="214"/>
      <c r="C170" s="191" t="s">
        <v>419</v>
      </c>
      <c r="D170" s="191"/>
      <c r="E170" s="191"/>
      <c r="F170" s="212" t="s">
        <v>370</v>
      </c>
      <c r="G170" s="191"/>
      <c r="H170" s="191" t="s">
        <v>420</v>
      </c>
      <c r="I170" s="191" t="s">
        <v>372</v>
      </c>
      <c r="J170" s="191" t="s">
        <v>421</v>
      </c>
      <c r="K170" s="237"/>
    </row>
    <row r="171" spans="1:11" ht="15" customHeight="1">
      <c r="A171"/>
      <c r="B171" s="214"/>
      <c r="C171" s="191" t="s">
        <v>318</v>
      </c>
      <c r="D171" s="191"/>
      <c r="E171" s="191"/>
      <c r="F171" s="212" t="s">
        <v>370</v>
      </c>
      <c r="G171" s="191"/>
      <c r="H171" s="191" t="s">
        <v>437</v>
      </c>
      <c r="I171" s="191" t="s">
        <v>372</v>
      </c>
      <c r="J171" s="191" t="s">
        <v>421</v>
      </c>
      <c r="K171" s="237"/>
    </row>
    <row r="172" spans="1:11" ht="15" customHeight="1">
      <c r="A172"/>
      <c r="B172" s="214"/>
      <c r="C172" s="191" t="s">
        <v>375</v>
      </c>
      <c r="D172" s="191"/>
      <c r="E172" s="191"/>
      <c r="F172" s="212" t="s">
        <v>376</v>
      </c>
      <c r="G172" s="191"/>
      <c r="H172" s="191" t="s">
        <v>437</v>
      </c>
      <c r="I172" s="191" t="s">
        <v>372</v>
      </c>
      <c r="J172" s="191">
        <v>50</v>
      </c>
      <c r="K172" s="237"/>
    </row>
    <row r="173" spans="1:11" ht="15" customHeight="1">
      <c r="A173"/>
      <c r="B173" s="214"/>
      <c r="C173" s="191" t="s">
        <v>378</v>
      </c>
      <c r="D173" s="191"/>
      <c r="E173" s="191"/>
      <c r="F173" s="212" t="s">
        <v>370</v>
      </c>
      <c r="G173" s="191"/>
      <c r="H173" s="191" t="s">
        <v>437</v>
      </c>
      <c r="I173" s="191" t="s">
        <v>380</v>
      </c>
      <c r="J173" s="191"/>
      <c r="K173" s="237"/>
    </row>
    <row r="174" spans="1:11" ht="15" customHeight="1">
      <c r="A174"/>
      <c r="B174" s="214"/>
      <c r="C174" s="191" t="s">
        <v>389</v>
      </c>
      <c r="D174" s="191"/>
      <c r="E174" s="191"/>
      <c r="F174" s="212" t="s">
        <v>376</v>
      </c>
      <c r="G174" s="191"/>
      <c r="H174" s="191" t="s">
        <v>437</v>
      </c>
      <c r="I174" s="191" t="s">
        <v>372</v>
      </c>
      <c r="J174" s="191">
        <v>50</v>
      </c>
      <c r="K174" s="237"/>
    </row>
    <row r="175" spans="1:11" ht="15" customHeight="1">
      <c r="A175"/>
      <c r="B175" s="214"/>
      <c r="C175" s="191" t="s">
        <v>397</v>
      </c>
      <c r="D175" s="191"/>
      <c r="E175" s="191"/>
      <c r="F175" s="212" t="s">
        <v>376</v>
      </c>
      <c r="G175" s="191"/>
      <c r="H175" s="191" t="s">
        <v>437</v>
      </c>
      <c r="I175" s="191" t="s">
        <v>372</v>
      </c>
      <c r="J175" s="191">
        <v>50</v>
      </c>
      <c r="K175" s="237"/>
    </row>
    <row r="176" spans="1:11" ht="15" customHeight="1">
      <c r="A176"/>
      <c r="B176" s="214"/>
      <c r="C176" s="191" t="s">
        <v>395</v>
      </c>
      <c r="D176" s="191"/>
      <c r="E176" s="191"/>
      <c r="F176" s="212" t="s">
        <v>376</v>
      </c>
      <c r="G176" s="191"/>
      <c r="H176" s="191" t="s">
        <v>437</v>
      </c>
      <c r="I176" s="191" t="s">
        <v>372</v>
      </c>
      <c r="J176" s="191">
        <v>50</v>
      </c>
      <c r="K176" s="237"/>
    </row>
    <row r="177" spans="1:11" ht="15" customHeight="1">
      <c r="A177"/>
      <c r="B177" s="214"/>
      <c r="C177" s="191" t="s">
        <v>94</v>
      </c>
      <c r="D177" s="191"/>
      <c r="E177" s="191"/>
      <c r="F177" s="212" t="s">
        <v>370</v>
      </c>
      <c r="G177" s="191"/>
      <c r="H177" s="191" t="s">
        <v>438</v>
      </c>
      <c r="I177" s="191" t="s">
        <v>439</v>
      </c>
      <c r="J177" s="191"/>
      <c r="K177" s="237"/>
    </row>
    <row r="178" spans="1:11" ht="15" customHeight="1">
      <c r="A178"/>
      <c r="B178" s="214"/>
      <c r="C178" s="191" t="s">
        <v>55</v>
      </c>
      <c r="D178" s="191"/>
      <c r="E178" s="191"/>
      <c r="F178" s="212" t="s">
        <v>370</v>
      </c>
      <c r="G178" s="191"/>
      <c r="H178" s="191" t="s">
        <v>440</v>
      </c>
      <c r="I178" s="191" t="s">
        <v>441</v>
      </c>
      <c r="J178" s="191">
        <v>1</v>
      </c>
      <c r="K178" s="237"/>
    </row>
    <row r="179" spans="1:11" ht="15" customHeight="1">
      <c r="A179"/>
      <c r="B179" s="214"/>
      <c r="C179" s="191" t="s">
        <v>51</v>
      </c>
      <c r="D179" s="191"/>
      <c r="E179" s="191"/>
      <c r="F179" s="212" t="s">
        <v>370</v>
      </c>
      <c r="G179" s="191"/>
      <c r="H179" s="191" t="s">
        <v>442</v>
      </c>
      <c r="I179" s="191" t="s">
        <v>372</v>
      </c>
      <c r="J179" s="191">
        <v>20</v>
      </c>
      <c r="K179" s="237"/>
    </row>
    <row r="180" spans="1:11" ht="15" customHeight="1">
      <c r="A180"/>
      <c r="B180" s="214"/>
      <c r="C180" s="191" t="s">
        <v>52</v>
      </c>
      <c r="D180" s="191"/>
      <c r="E180" s="191"/>
      <c r="F180" s="212" t="s">
        <v>370</v>
      </c>
      <c r="G180" s="191"/>
      <c r="H180" s="191" t="s">
        <v>443</v>
      </c>
      <c r="I180" s="191" t="s">
        <v>372</v>
      </c>
      <c r="J180" s="191">
        <v>255</v>
      </c>
      <c r="K180" s="237"/>
    </row>
    <row r="181" spans="1:11" ht="15" customHeight="1">
      <c r="A181"/>
      <c r="B181" s="214"/>
      <c r="C181" s="191" t="s">
        <v>95</v>
      </c>
      <c r="D181" s="191"/>
      <c r="E181" s="191"/>
      <c r="F181" s="212" t="s">
        <v>370</v>
      </c>
      <c r="G181" s="191"/>
      <c r="H181" s="191" t="s">
        <v>334</v>
      </c>
      <c r="I181" s="191" t="s">
        <v>372</v>
      </c>
      <c r="J181" s="191">
        <v>10</v>
      </c>
      <c r="K181" s="237"/>
    </row>
    <row r="182" spans="1:11" ht="15" customHeight="1">
      <c r="A182"/>
      <c r="B182" s="214"/>
      <c r="C182" s="191" t="s">
        <v>96</v>
      </c>
      <c r="D182" s="191"/>
      <c r="E182" s="191"/>
      <c r="F182" s="212" t="s">
        <v>370</v>
      </c>
      <c r="G182" s="191"/>
      <c r="H182" s="191" t="s">
        <v>444</v>
      </c>
      <c r="I182" s="191" t="s">
        <v>405</v>
      </c>
      <c r="J182" s="191"/>
      <c r="K182" s="237"/>
    </row>
    <row r="183" spans="1:11" ht="15" customHeight="1">
      <c r="A183"/>
      <c r="B183" s="214"/>
      <c r="C183" s="191" t="s">
        <v>445</v>
      </c>
      <c r="D183" s="191"/>
      <c r="E183" s="191"/>
      <c r="F183" s="212" t="s">
        <v>370</v>
      </c>
      <c r="G183" s="191"/>
      <c r="H183" s="191" t="s">
        <v>446</v>
      </c>
      <c r="I183" s="191" t="s">
        <v>405</v>
      </c>
      <c r="J183" s="191"/>
      <c r="K183" s="237"/>
    </row>
    <row r="184" spans="1:11" ht="15" customHeight="1">
      <c r="A184"/>
      <c r="B184" s="214"/>
      <c r="C184" s="191" t="s">
        <v>434</v>
      </c>
      <c r="D184" s="191"/>
      <c r="E184" s="191"/>
      <c r="F184" s="212" t="s">
        <v>370</v>
      </c>
      <c r="G184" s="191"/>
      <c r="H184" s="191" t="s">
        <v>447</v>
      </c>
      <c r="I184" s="191" t="s">
        <v>405</v>
      </c>
      <c r="J184" s="191"/>
      <c r="K184" s="237"/>
    </row>
    <row r="185" spans="1:11" ht="15" customHeight="1">
      <c r="A185"/>
      <c r="B185" s="214"/>
      <c r="C185" s="191" t="s">
        <v>98</v>
      </c>
      <c r="D185" s="191"/>
      <c r="E185" s="191"/>
      <c r="F185" s="212" t="s">
        <v>376</v>
      </c>
      <c r="G185" s="191"/>
      <c r="H185" s="191" t="s">
        <v>448</v>
      </c>
      <c r="I185" s="191" t="s">
        <v>372</v>
      </c>
      <c r="J185" s="191">
        <v>50</v>
      </c>
      <c r="K185" s="237"/>
    </row>
    <row r="186" spans="1:11" ht="15" customHeight="1">
      <c r="A186"/>
      <c r="B186" s="214"/>
      <c r="C186" s="191" t="s">
        <v>449</v>
      </c>
      <c r="D186" s="191"/>
      <c r="E186" s="191"/>
      <c r="F186" s="212" t="s">
        <v>376</v>
      </c>
      <c r="G186" s="191"/>
      <c r="H186" s="191" t="s">
        <v>450</v>
      </c>
      <c r="I186" s="191" t="s">
        <v>451</v>
      </c>
      <c r="J186" s="191"/>
      <c r="K186" s="237"/>
    </row>
    <row r="187" spans="1:11" ht="15" customHeight="1">
      <c r="A187"/>
      <c r="B187" s="214"/>
      <c r="C187" s="191" t="s">
        <v>452</v>
      </c>
      <c r="D187" s="191"/>
      <c r="E187" s="191"/>
      <c r="F187" s="212" t="s">
        <v>376</v>
      </c>
      <c r="G187" s="191"/>
      <c r="H187" s="191" t="s">
        <v>453</v>
      </c>
      <c r="I187" s="191" t="s">
        <v>451</v>
      </c>
      <c r="J187" s="191"/>
      <c r="K187" s="237"/>
    </row>
    <row r="188" spans="1:11" ht="15" customHeight="1">
      <c r="A188"/>
      <c r="B188" s="214"/>
      <c r="C188" s="191" t="s">
        <v>454</v>
      </c>
      <c r="D188" s="191"/>
      <c r="E188" s="191"/>
      <c r="F188" s="212" t="s">
        <v>376</v>
      </c>
      <c r="G188" s="191"/>
      <c r="H188" s="191" t="s">
        <v>455</v>
      </c>
      <c r="I188" s="191" t="s">
        <v>451</v>
      </c>
      <c r="J188" s="191"/>
      <c r="K188" s="237"/>
    </row>
    <row r="189" spans="1:11" ht="15" customHeight="1">
      <c r="A189"/>
      <c r="B189" s="214"/>
      <c r="C189" s="250" t="s">
        <v>456</v>
      </c>
      <c r="D189" s="191"/>
      <c r="E189" s="191"/>
      <c r="F189" s="212" t="s">
        <v>376</v>
      </c>
      <c r="G189" s="191"/>
      <c r="H189" s="191" t="s">
        <v>457</v>
      </c>
      <c r="I189" s="191" t="s">
        <v>458</v>
      </c>
      <c r="J189" s="251" t="s">
        <v>459</v>
      </c>
      <c r="K189" s="237"/>
    </row>
    <row r="190" spans="1:11" ht="15" customHeight="1">
      <c r="A190"/>
      <c r="B190" s="214"/>
      <c r="C190" s="250" t="s">
        <v>40</v>
      </c>
      <c r="D190" s="191"/>
      <c r="E190" s="191"/>
      <c r="F190" s="212" t="s">
        <v>370</v>
      </c>
      <c r="G190" s="191"/>
      <c r="H190" s="188" t="s">
        <v>460</v>
      </c>
      <c r="I190" s="191" t="s">
        <v>461</v>
      </c>
      <c r="J190" s="191"/>
      <c r="K190" s="237"/>
    </row>
    <row r="191" spans="1:11" ht="15" customHeight="1">
      <c r="A191"/>
      <c r="B191" s="214"/>
      <c r="C191" s="250" t="s">
        <v>462</v>
      </c>
      <c r="D191" s="191"/>
      <c r="E191" s="191"/>
      <c r="F191" s="212" t="s">
        <v>370</v>
      </c>
      <c r="G191" s="191"/>
      <c r="H191" s="191" t="s">
        <v>463</v>
      </c>
      <c r="I191" s="191" t="s">
        <v>405</v>
      </c>
      <c r="J191" s="191"/>
      <c r="K191" s="237"/>
    </row>
    <row r="192" spans="1:11" ht="15" customHeight="1">
      <c r="A192"/>
      <c r="B192" s="214"/>
      <c r="C192" s="250" t="s">
        <v>464</v>
      </c>
      <c r="D192" s="191"/>
      <c r="E192" s="191"/>
      <c r="F192" s="212" t="s">
        <v>370</v>
      </c>
      <c r="G192" s="191"/>
      <c r="H192" s="191" t="s">
        <v>465</v>
      </c>
      <c r="I192" s="191" t="s">
        <v>405</v>
      </c>
      <c r="J192" s="191"/>
      <c r="K192" s="237"/>
    </row>
    <row r="193" spans="1:11" ht="15" customHeight="1">
      <c r="A193"/>
      <c r="B193" s="214"/>
      <c r="C193" s="250" t="s">
        <v>466</v>
      </c>
      <c r="D193" s="191"/>
      <c r="E193" s="191"/>
      <c r="F193" s="212" t="s">
        <v>376</v>
      </c>
      <c r="G193" s="191"/>
      <c r="H193" s="191" t="s">
        <v>467</v>
      </c>
      <c r="I193" s="191" t="s">
        <v>405</v>
      </c>
      <c r="J193" s="191"/>
      <c r="K193" s="237"/>
    </row>
    <row r="194" spans="1:11" ht="15" customHeight="1">
      <c r="A194"/>
      <c r="B194" s="243"/>
      <c r="C194" s="252"/>
      <c r="D194" s="223"/>
      <c r="E194" s="223"/>
      <c r="F194" s="223"/>
      <c r="G194" s="223"/>
      <c r="H194" s="223"/>
      <c r="I194" s="223"/>
      <c r="J194" s="223"/>
      <c r="K194" s="244"/>
    </row>
    <row r="195" spans="1:11" ht="18.75" customHeight="1">
      <c r="A195"/>
      <c r="B195" s="225"/>
      <c r="C195" s="235"/>
      <c r="D195" s="235"/>
      <c r="E195" s="235"/>
      <c r="F195" s="245"/>
      <c r="G195" s="235"/>
      <c r="H195" s="235"/>
      <c r="I195" s="235"/>
      <c r="J195" s="235"/>
      <c r="K195" s="225"/>
    </row>
    <row r="196" spans="1:11" ht="18.75" customHeight="1">
      <c r="A196"/>
      <c r="B196" s="225"/>
      <c r="C196" s="235"/>
      <c r="D196" s="235"/>
      <c r="E196" s="235"/>
      <c r="F196" s="245"/>
      <c r="G196" s="235"/>
      <c r="H196" s="235"/>
      <c r="I196" s="235"/>
      <c r="J196" s="235"/>
      <c r="K196" s="225"/>
    </row>
    <row r="197" spans="1:11" ht="18.75" customHeight="1">
      <c r="A197"/>
      <c r="B197" s="198"/>
      <c r="C197" s="198"/>
      <c r="D197" s="198"/>
      <c r="E197" s="198"/>
      <c r="F197" s="198"/>
      <c r="G197" s="198"/>
      <c r="H197" s="198"/>
      <c r="I197" s="198"/>
      <c r="J197" s="198"/>
      <c r="K197" s="198"/>
    </row>
    <row r="198" spans="1:11" ht="12">
      <c r="A198"/>
      <c r="B198" s="179"/>
      <c r="C198" s="180"/>
      <c r="D198" s="180"/>
      <c r="E198" s="180"/>
      <c r="F198" s="180"/>
      <c r="G198" s="180"/>
      <c r="H198" s="180"/>
      <c r="I198" s="180"/>
      <c r="J198" s="180"/>
      <c r="K198" s="181"/>
    </row>
    <row r="199" spans="1:11" ht="21" customHeight="1">
      <c r="A199"/>
      <c r="B199" s="183"/>
      <c r="C199" s="270" t="s">
        <v>468</v>
      </c>
      <c r="D199" s="270"/>
      <c r="E199" s="270"/>
      <c r="F199" s="270"/>
      <c r="G199" s="270"/>
      <c r="H199" s="270"/>
      <c r="I199" s="270"/>
      <c r="J199" s="270"/>
      <c r="K199" s="184"/>
    </row>
    <row r="200" spans="1:11" ht="25.5" customHeight="1">
      <c r="A200"/>
      <c r="B200" s="183"/>
      <c r="C200" s="253" t="s">
        <v>469</v>
      </c>
      <c r="D200" s="253"/>
      <c r="E200" s="253"/>
      <c r="F200" s="253" t="s">
        <v>470</v>
      </c>
      <c r="G200" s="254"/>
      <c r="H200" s="277" t="s">
        <v>471</v>
      </c>
      <c r="I200" s="277"/>
      <c r="J200" s="277"/>
      <c r="K200" s="184"/>
    </row>
    <row r="201" spans="1:11" ht="5.25" customHeight="1">
      <c r="A201"/>
      <c r="B201" s="214"/>
      <c r="C201" s="209"/>
      <c r="D201" s="209"/>
      <c r="E201" s="209"/>
      <c r="F201" s="209"/>
      <c r="G201" s="235"/>
      <c r="H201" s="209"/>
      <c r="I201" s="209"/>
      <c r="J201" s="209"/>
      <c r="K201" s="237"/>
    </row>
    <row r="202" spans="1:11" ht="15" customHeight="1">
      <c r="A202"/>
      <c r="B202" s="214"/>
      <c r="C202" s="191" t="s">
        <v>461</v>
      </c>
      <c r="D202" s="191"/>
      <c r="E202" s="191"/>
      <c r="F202" s="212" t="s">
        <v>41</v>
      </c>
      <c r="G202" s="191"/>
      <c r="H202" s="278" t="s">
        <v>472</v>
      </c>
      <c r="I202" s="278"/>
      <c r="J202" s="278"/>
      <c r="K202" s="237"/>
    </row>
    <row r="203" spans="1:11" ht="15" customHeight="1">
      <c r="A203"/>
      <c r="B203" s="214"/>
      <c r="C203" s="191"/>
      <c r="D203" s="191"/>
      <c r="E203" s="191"/>
      <c r="F203" s="212" t="s">
        <v>42</v>
      </c>
      <c r="G203" s="191"/>
      <c r="H203" s="278" t="s">
        <v>473</v>
      </c>
      <c r="I203" s="278"/>
      <c r="J203" s="278"/>
      <c r="K203" s="237"/>
    </row>
    <row r="204" spans="1:11" ht="15" customHeight="1">
      <c r="A204"/>
      <c r="B204" s="214"/>
      <c r="C204" s="191"/>
      <c r="D204" s="191"/>
      <c r="E204" s="191"/>
      <c r="F204" s="212" t="s">
        <v>45</v>
      </c>
      <c r="G204" s="191"/>
      <c r="H204" s="278" t="s">
        <v>474</v>
      </c>
      <c r="I204" s="278"/>
      <c r="J204" s="278"/>
      <c r="K204" s="237"/>
    </row>
    <row r="205" spans="1:11" ht="15" customHeight="1">
      <c r="A205"/>
      <c r="B205" s="214"/>
      <c r="C205" s="191"/>
      <c r="D205" s="191"/>
      <c r="E205" s="191"/>
      <c r="F205" s="212" t="s">
        <v>43</v>
      </c>
      <c r="G205" s="191"/>
      <c r="H205" s="278" t="s">
        <v>475</v>
      </c>
      <c r="I205" s="278"/>
      <c r="J205" s="278"/>
      <c r="K205" s="237"/>
    </row>
    <row r="206" spans="1:11" ht="15" customHeight="1">
      <c r="A206"/>
      <c r="B206" s="214"/>
      <c r="C206" s="191"/>
      <c r="D206" s="191"/>
      <c r="E206" s="191"/>
      <c r="F206" s="212" t="s">
        <v>44</v>
      </c>
      <c r="G206" s="191"/>
      <c r="H206" s="278" t="s">
        <v>476</v>
      </c>
      <c r="I206" s="278"/>
      <c r="J206" s="278"/>
      <c r="K206" s="237"/>
    </row>
    <row r="207" spans="1:11" ht="15" customHeight="1">
      <c r="A207"/>
      <c r="B207" s="214"/>
      <c r="C207" s="191"/>
      <c r="D207" s="191"/>
      <c r="E207" s="191"/>
      <c r="F207" s="212"/>
      <c r="G207" s="191"/>
      <c r="H207" s="191"/>
      <c r="I207" s="191"/>
      <c r="J207" s="191"/>
      <c r="K207" s="237"/>
    </row>
    <row r="208" spans="1:11" ht="15" customHeight="1">
      <c r="A208"/>
      <c r="B208" s="214"/>
      <c r="C208" s="191" t="s">
        <v>417</v>
      </c>
      <c r="D208" s="191"/>
      <c r="E208" s="191"/>
      <c r="F208" s="212" t="s">
        <v>74</v>
      </c>
      <c r="G208" s="191"/>
      <c r="H208" s="278" t="s">
        <v>477</v>
      </c>
      <c r="I208" s="278"/>
      <c r="J208" s="278"/>
      <c r="K208" s="237"/>
    </row>
    <row r="209" spans="1:11" ht="15" customHeight="1">
      <c r="A209"/>
      <c r="B209" s="214"/>
      <c r="C209" s="191"/>
      <c r="D209" s="191"/>
      <c r="E209" s="191"/>
      <c r="F209" s="212" t="s">
        <v>312</v>
      </c>
      <c r="G209" s="191"/>
      <c r="H209" s="278" t="s">
        <v>313</v>
      </c>
      <c r="I209" s="278"/>
      <c r="J209" s="278"/>
      <c r="K209" s="237"/>
    </row>
    <row r="210" spans="1:11" ht="15" customHeight="1">
      <c r="A210"/>
      <c r="B210" s="214"/>
      <c r="C210" s="191"/>
      <c r="D210" s="191"/>
      <c r="E210" s="191"/>
      <c r="F210" s="212" t="s">
        <v>310</v>
      </c>
      <c r="G210" s="191"/>
      <c r="H210" s="278" t="s">
        <v>478</v>
      </c>
      <c r="I210" s="278"/>
      <c r="J210" s="278"/>
      <c r="K210" s="237"/>
    </row>
    <row r="211" spans="1:11" ht="15" customHeight="1">
      <c r="A211"/>
      <c r="B211" s="255"/>
      <c r="C211" s="191"/>
      <c r="D211" s="191"/>
      <c r="E211" s="191"/>
      <c r="F211" s="212" t="s">
        <v>314</v>
      </c>
      <c r="G211" s="250"/>
      <c r="H211" s="279" t="s">
        <v>315</v>
      </c>
      <c r="I211" s="279"/>
      <c r="J211" s="279"/>
      <c r="K211" s="256"/>
    </row>
    <row r="212" spans="1:11" ht="15" customHeight="1">
      <c r="A212"/>
      <c r="B212" s="255"/>
      <c r="C212" s="191"/>
      <c r="D212" s="191"/>
      <c r="E212" s="191"/>
      <c r="F212" s="212" t="s">
        <v>316</v>
      </c>
      <c r="G212" s="250"/>
      <c r="H212" s="279" t="s">
        <v>479</v>
      </c>
      <c r="I212" s="279"/>
      <c r="J212" s="279"/>
      <c r="K212" s="256"/>
    </row>
    <row r="213" spans="1:11" ht="15" customHeight="1">
      <c r="A213"/>
      <c r="B213" s="255"/>
      <c r="C213" s="191"/>
      <c r="D213" s="191"/>
      <c r="E213" s="191"/>
      <c r="F213" s="212"/>
      <c r="G213" s="250"/>
      <c r="H213" s="241"/>
      <c r="I213" s="241"/>
      <c r="J213" s="241"/>
      <c r="K213" s="256"/>
    </row>
    <row r="214" spans="1:11" ht="15" customHeight="1">
      <c r="A214"/>
      <c r="B214" s="255"/>
      <c r="C214" s="191" t="s">
        <v>441</v>
      </c>
      <c r="D214" s="191"/>
      <c r="E214" s="191"/>
      <c r="F214" s="212">
        <v>1</v>
      </c>
      <c r="G214" s="250"/>
      <c r="H214" s="279" t="s">
        <v>480</v>
      </c>
      <c r="I214" s="279"/>
      <c r="J214" s="279"/>
      <c r="K214" s="256"/>
    </row>
    <row r="215" spans="1:11" ht="15" customHeight="1">
      <c r="A215"/>
      <c r="B215" s="255"/>
      <c r="C215" s="191"/>
      <c r="D215" s="191"/>
      <c r="E215" s="191"/>
      <c r="F215" s="212">
        <v>2</v>
      </c>
      <c r="G215" s="250"/>
      <c r="H215" s="279" t="s">
        <v>481</v>
      </c>
      <c r="I215" s="279"/>
      <c r="J215" s="279"/>
      <c r="K215" s="256"/>
    </row>
    <row r="216" spans="1:11" ht="15" customHeight="1">
      <c r="A216"/>
      <c r="B216" s="255"/>
      <c r="C216" s="191"/>
      <c r="D216" s="191"/>
      <c r="E216" s="191"/>
      <c r="F216" s="212">
        <v>3</v>
      </c>
      <c r="G216" s="250"/>
      <c r="H216" s="279" t="s">
        <v>482</v>
      </c>
      <c r="I216" s="279"/>
      <c r="J216" s="279"/>
      <c r="K216" s="256"/>
    </row>
    <row r="217" spans="1:11" ht="15" customHeight="1">
      <c r="A217"/>
      <c r="B217" s="255"/>
      <c r="C217" s="191"/>
      <c r="D217" s="191"/>
      <c r="E217" s="191"/>
      <c r="F217" s="212">
        <v>4</v>
      </c>
      <c r="G217" s="250"/>
      <c r="H217" s="279" t="s">
        <v>483</v>
      </c>
      <c r="I217" s="279"/>
      <c r="J217" s="279"/>
      <c r="K217" s="256"/>
    </row>
    <row r="218" spans="1:11" ht="12.75" customHeight="1">
      <c r="A218"/>
      <c r="B218" s="257"/>
      <c r="C218" s="258"/>
      <c r="D218" s="258"/>
      <c r="E218" s="258"/>
      <c r="F218" s="258"/>
      <c r="G218" s="258"/>
      <c r="H218" s="258"/>
      <c r="I218" s="258"/>
      <c r="J218" s="258"/>
      <c r="K218" s="259"/>
    </row>
  </sheetData>
  <mergeCells count="77">
    <mergeCell ref="H216:J216"/>
    <mergeCell ref="H217:J217"/>
    <mergeCell ref="H210:J210"/>
    <mergeCell ref="H211:J211"/>
    <mergeCell ref="H212:J212"/>
    <mergeCell ref="H214:J214"/>
    <mergeCell ref="H215:J215"/>
    <mergeCell ref="H204:J204"/>
    <mergeCell ref="H205:J205"/>
    <mergeCell ref="H206:J206"/>
    <mergeCell ref="H208:J208"/>
    <mergeCell ref="H209:J209"/>
    <mergeCell ref="C165:J165"/>
    <mergeCell ref="C199:J199"/>
    <mergeCell ref="H200:J200"/>
    <mergeCell ref="H202:J202"/>
    <mergeCell ref="H203:J203"/>
    <mergeCell ref="D70:J70"/>
    <mergeCell ref="C75:J75"/>
    <mergeCell ref="C102:J102"/>
    <mergeCell ref="C122:J122"/>
    <mergeCell ref="C147:J147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  <mergeCell ref="F23:J23"/>
    <mergeCell ref="C25:J25"/>
    <mergeCell ref="C26:J26"/>
    <mergeCell ref="D27:J27"/>
    <mergeCell ref="D28:J28"/>
    <mergeCell ref="F18:J18"/>
    <mergeCell ref="F19:J19"/>
    <mergeCell ref="F20:J20"/>
    <mergeCell ref="F21:J21"/>
    <mergeCell ref="F22:J22"/>
    <mergeCell ref="D10:J10"/>
    <mergeCell ref="D11:J11"/>
    <mergeCell ref="D15:J15"/>
    <mergeCell ref="D16:J16"/>
    <mergeCell ref="D17:J17"/>
    <mergeCell ref="C3:J3"/>
    <mergeCell ref="C4:J4"/>
    <mergeCell ref="C6:J6"/>
    <mergeCell ref="C7:J7"/>
    <mergeCell ref="C9:J9"/>
  </mergeCells>
  <pageMargins left="0.59027777777777801" right="0.59027777777777801" top="0.59027777777777801" bottom="0.59027777777777801" header="0.51180555555555496" footer="0.51180555555555496"/>
  <pageSetup paperSize="9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11312022023 - Cheb, rekon...</vt:lpstr>
      <vt:lpstr>Pokyny pro vyplnění</vt:lpstr>
      <vt:lpstr>'11312022023 - Cheb, rekon...'!Názvy_tisku</vt:lpstr>
      <vt:lpstr>'Rekapitulace stavby'!Názvy_tisku</vt:lpstr>
      <vt:lpstr>'11312022023 - Cheb, rekon...'!Oblast_tisku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bvm01\BestaJ</dc:creator>
  <dc:description/>
  <cp:lastModifiedBy>Rudolf Netík III</cp:lastModifiedBy>
  <cp:revision>1</cp:revision>
  <dcterms:created xsi:type="dcterms:W3CDTF">2022-02-21T08:37:22Z</dcterms:created>
  <dcterms:modified xsi:type="dcterms:W3CDTF">2022-02-24T13:43:05Z</dcterms:modified>
  <dc:language>cs-CZ</dc:language>
</cp:coreProperties>
</file>